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897" activeTab="8"/>
  </bookViews>
  <sheets>
    <sheet name="ОБРАЗЕЦ" sheetId="1" r:id="rId1"/>
    <sheet name="Заявочный_лист" sheetId="2" r:id="rId2"/>
    <sheet name="Игрок_1" sheetId="3" r:id="rId3"/>
    <sheet name="Игрок_2" sheetId="4" r:id="rId4"/>
    <sheet name="Игрок_3" sheetId="5" r:id="rId5"/>
    <sheet name="Игрок_4" sheetId="6" r:id="rId6"/>
    <sheet name="Игрок_5" sheetId="7" r:id="rId7"/>
    <sheet name="Игрок_6" sheetId="8" r:id="rId8"/>
    <sheet name="Игрок_7" sheetId="9" r:id="rId9"/>
    <sheet name="Игрок_8" sheetId="10" r:id="rId10"/>
    <sheet name="Игрок_9" sheetId="11" r:id="rId11"/>
    <sheet name="Игрок_10" sheetId="12" r:id="rId12"/>
    <sheet name="Игрок_11" sheetId="13" r:id="rId13"/>
    <sheet name="Игрок_12" sheetId="14" r:id="rId14"/>
    <sheet name="Игрок_13" sheetId="15" r:id="rId15"/>
    <sheet name="Игрок_14" sheetId="16" r:id="rId16"/>
    <sheet name="Игрок_15" sheetId="17" r:id="rId17"/>
    <sheet name="Игрок_16" sheetId="18" r:id="rId18"/>
    <sheet name="Игрок_17" sheetId="19" r:id="rId19"/>
    <sheet name="Игрок_18" sheetId="20" r:id="rId20"/>
    <sheet name="Игрок_19" sheetId="21" r:id="rId21"/>
    <sheet name="Игрок_20" sheetId="22" r:id="rId22"/>
    <sheet name="Игрок_21" sheetId="23" r:id="rId23"/>
    <sheet name="Игрок_22" sheetId="24" r:id="rId24"/>
    <sheet name="Игрок_23" sheetId="25" r:id="rId25"/>
    <sheet name="Игрок_24" sheetId="26" r:id="rId26"/>
    <sheet name="Игрок_25" sheetId="27" r:id="rId27"/>
    <sheet name="Игрок_26" sheetId="28" r:id="rId28"/>
    <sheet name="Игрок_27" sheetId="29" r:id="rId29"/>
    <sheet name="Игрок_28" sheetId="30" r:id="rId30"/>
    <sheet name="Игрок_29" sheetId="31" r:id="rId31"/>
    <sheet name="Игрок_30" sheetId="32" r:id="rId32"/>
    <sheet name="Итоговая таблица" sheetId="33" state="hidden" r:id="rId33"/>
  </sheets>
  <definedNames>
    <definedName name="_xlnm.Print_Area" localSheetId="1">'Заявочный_лист'!$A$1:$O$67</definedName>
    <definedName name="_xlnm.Print_Area" localSheetId="2">'Игрок_1'!#REF!</definedName>
    <definedName name="_xlnm.Print_Area" localSheetId="11">'Игрок_10'!#REF!</definedName>
    <definedName name="_xlnm.Print_Area" localSheetId="12">'Игрок_11'!#REF!</definedName>
    <definedName name="_xlnm.Print_Area" localSheetId="13">'Игрок_12'!#REF!</definedName>
    <definedName name="_xlnm.Print_Area" localSheetId="14">'Игрок_13'!#REF!</definedName>
    <definedName name="_xlnm.Print_Area" localSheetId="15">'Игрок_14'!#REF!</definedName>
    <definedName name="_xlnm.Print_Area" localSheetId="16">'Игрок_15'!#REF!</definedName>
    <definedName name="_xlnm.Print_Area" localSheetId="17">'Игрок_16'!#REF!</definedName>
    <definedName name="_xlnm.Print_Area" localSheetId="18">'Игрок_17'!#REF!</definedName>
    <definedName name="_xlnm.Print_Area" localSheetId="19">'Игрок_18'!#REF!</definedName>
    <definedName name="_xlnm.Print_Area" localSheetId="20">'Игрок_19'!#REF!</definedName>
    <definedName name="_xlnm.Print_Area" localSheetId="3">'Игрок_2'!#REF!</definedName>
    <definedName name="_xlnm.Print_Area" localSheetId="21">'Игрок_20'!#REF!</definedName>
    <definedName name="_xlnm.Print_Area" localSheetId="22">'Игрок_21'!#REF!</definedName>
    <definedName name="_xlnm.Print_Area" localSheetId="23">'Игрок_22'!#REF!</definedName>
    <definedName name="_xlnm.Print_Area" localSheetId="24">'Игрок_23'!#REF!</definedName>
    <definedName name="_xlnm.Print_Area" localSheetId="25">'Игрок_24'!#REF!</definedName>
    <definedName name="_xlnm.Print_Area" localSheetId="26">'Игрок_25'!#REF!</definedName>
    <definedName name="_xlnm.Print_Area" localSheetId="27">'Игрок_26'!#REF!</definedName>
    <definedName name="_xlnm.Print_Area" localSheetId="28">'Игрок_27'!#REF!</definedName>
    <definedName name="_xlnm.Print_Area" localSheetId="29">'Игрок_28'!#REF!</definedName>
    <definedName name="_xlnm.Print_Area" localSheetId="30">'Игрок_29'!#REF!</definedName>
    <definedName name="_xlnm.Print_Area" localSheetId="4">'Игрок_3'!#REF!</definedName>
    <definedName name="_xlnm.Print_Area" localSheetId="31">'Игрок_30'!#REF!</definedName>
    <definedName name="_xlnm.Print_Area" localSheetId="5">'Игрок_4'!#REF!</definedName>
    <definedName name="_xlnm.Print_Area" localSheetId="6">'Игрок_5'!#REF!</definedName>
    <definedName name="_xlnm.Print_Area" localSheetId="7">'Игрок_6'!#REF!</definedName>
    <definedName name="_xlnm.Print_Area" localSheetId="8">'Игрок_7'!#REF!</definedName>
    <definedName name="_xlnm.Print_Area" localSheetId="9">'Игрок_8'!#REF!</definedName>
    <definedName name="_xlnm.Print_Area" localSheetId="10">'Игрок_9'!#REF!</definedName>
    <definedName name="_xlnm.Print_Area" localSheetId="0">'ОБРАЗЕЦ'!#REF!</definedName>
  </definedNames>
  <calcPr fullCalcOnLoad="1"/>
</workbook>
</file>

<file path=xl/sharedStrings.xml><?xml version="1.0" encoding="utf-8"?>
<sst xmlns="http://schemas.openxmlformats.org/spreadsheetml/2006/main" count="4211" uniqueCount="237">
  <si>
    <t>SURNAME</t>
  </si>
  <si>
    <t>NAME</t>
  </si>
  <si>
    <t>PATRONYMIC</t>
  </si>
  <si>
    <t>BIRTHDAY</t>
  </si>
  <si>
    <t>PASS_SERIES</t>
  </si>
  <si>
    <t>PASS_NUMBER</t>
  </si>
  <si>
    <t>RESIDENCY</t>
  </si>
  <si>
    <t>STATUS</t>
  </si>
  <si>
    <t>BIRTH_PLACE</t>
  </si>
  <si>
    <t>HAND</t>
  </si>
  <si>
    <t>RANK</t>
  </si>
  <si>
    <t>ADDRESS</t>
  </si>
  <si>
    <t>EMAIL</t>
  </si>
  <si>
    <t>TELEPHONE</t>
  </si>
  <si>
    <t>ROLE</t>
  </si>
  <si>
    <t>Нападающий</t>
  </si>
  <si>
    <t>Правый</t>
  </si>
  <si>
    <t>Защитник</t>
  </si>
  <si>
    <t>Левый</t>
  </si>
  <si>
    <t>Вратарь</t>
  </si>
  <si>
    <t>Тренер</t>
  </si>
  <si>
    <t>Фамилия</t>
  </si>
  <si>
    <t>Имя</t>
  </si>
  <si>
    <t>Отчество</t>
  </si>
  <si>
    <t>_________________</t>
  </si>
  <si>
    <t>Изменялась ли фамилия (если да, указать предыдущую)</t>
  </si>
  <si>
    <t xml:space="preserve">Дата рождения </t>
  </si>
  <si>
    <t>Место рождения</t>
  </si>
  <si>
    <t>Амплуа</t>
  </si>
  <si>
    <t>Хват клюшки</t>
  </si>
  <si>
    <t>Серия паспорта</t>
  </si>
  <si>
    <t>Номер паспорта</t>
  </si>
  <si>
    <t>Спортивное звание, разряд (если есть)</t>
  </si>
  <si>
    <t>Телефон:</t>
  </si>
  <si>
    <t>E-mail:</t>
  </si>
  <si>
    <t>Являюсь гражданином РФ (да/нет)</t>
  </si>
  <si>
    <t>Личная подпись</t>
  </si>
  <si>
    <t>ФИО (полностью)</t>
  </si>
  <si>
    <t>Дата:</t>
  </si>
  <si>
    <t>Да</t>
  </si>
  <si>
    <t>Статус в команде</t>
  </si>
  <si>
    <t>Капитан</t>
  </si>
  <si>
    <t>Игрок</t>
  </si>
  <si>
    <t>Нет</t>
  </si>
  <si>
    <t>TEAM_STATUS</t>
  </si>
  <si>
    <t>Игрок_1</t>
  </si>
  <si>
    <t>Игрок_2</t>
  </si>
  <si>
    <t>Игрок_3</t>
  </si>
  <si>
    <t>Игрок_4</t>
  </si>
  <si>
    <t>Игрок_5</t>
  </si>
  <si>
    <t>Игрок_6</t>
  </si>
  <si>
    <t>Игрок_7</t>
  </si>
  <si>
    <t>Игрок_8</t>
  </si>
  <si>
    <t>Игрок_9</t>
  </si>
  <si>
    <t>Игрок_10</t>
  </si>
  <si>
    <t>Игрок_11</t>
  </si>
  <si>
    <t>Игрок_12</t>
  </si>
  <si>
    <t>Игрок_13</t>
  </si>
  <si>
    <t>Игрок_14</t>
  </si>
  <si>
    <t>Игрок_15</t>
  </si>
  <si>
    <t>Игрок_16</t>
  </si>
  <si>
    <t>Игрок_17</t>
  </si>
  <si>
    <t>Игрок_18</t>
  </si>
  <si>
    <t>Игрок_19</t>
  </si>
  <si>
    <t>Игрок_20</t>
  </si>
  <si>
    <t>Игрок_21</t>
  </si>
  <si>
    <t>Игрок_22</t>
  </si>
  <si>
    <t>Игрок_23</t>
  </si>
  <si>
    <t>Игрок_24</t>
  </si>
  <si>
    <t>Игрок_25</t>
  </si>
  <si>
    <t>Игрок_26</t>
  </si>
  <si>
    <t>Игрок_27</t>
  </si>
  <si>
    <t>Игрок_28</t>
  </si>
  <si>
    <t>Игрок_29</t>
  </si>
  <si>
    <t>Игрок_30</t>
  </si>
  <si>
    <t xml:space="preserve">ЗАЯВОЧНЫЙ ЛИСТ </t>
  </si>
  <si>
    <t>Год основания</t>
  </si>
  <si>
    <t>Домашний стадион</t>
  </si>
  <si>
    <t>E-mail</t>
  </si>
  <si>
    <t>Веб-сайт</t>
  </si>
  <si>
    <t>Телефон</t>
  </si>
  <si>
    <t>Заявка команды</t>
  </si>
  <si>
    <t>№ п/п</t>
  </si>
  <si>
    <t>Дата 
рождения</t>
  </si>
  <si>
    <t>Рост</t>
  </si>
  <si>
    <t>Вес</t>
  </si>
  <si>
    <t>Игровой номер</t>
  </si>
  <si>
    <t>Подпись хоккеиста</t>
  </si>
  <si>
    <t>Допуск врача</t>
  </si>
  <si>
    <t>РУКОВОДЯЩИЙ СОСТАВ КОМАНДЫ</t>
  </si>
  <si>
    <t>Skype</t>
  </si>
  <si>
    <t>Цвет формы:</t>
  </si>
  <si>
    <t>Ассистент</t>
  </si>
  <si>
    <t>Подпись руководителя команды</t>
  </si>
  <si>
    <t>Заполняется оргкомитетом</t>
  </si>
  <si>
    <t>Дата заполнения</t>
  </si>
  <si>
    <t>_______________________</t>
  </si>
  <si>
    <t>2011/12</t>
  </si>
  <si>
    <t>2012/13</t>
  </si>
  <si>
    <t>2013/14</t>
  </si>
  <si>
    <t>2014/15</t>
  </si>
  <si>
    <t>2015/16</t>
  </si>
  <si>
    <t>Организатор</t>
  </si>
  <si>
    <t>Врач</t>
  </si>
  <si>
    <t>Мастер спорта России (МС)</t>
  </si>
  <si>
    <t>Кандидат в мастера спорта России (КМС)</t>
  </si>
  <si>
    <t>1-й спортивный разряд</t>
  </si>
  <si>
    <t>2-й спортивный разряд</t>
  </si>
  <si>
    <t>3-й спортивный разряд</t>
  </si>
  <si>
    <t>1-й юношеский разряд</t>
  </si>
  <si>
    <t>2-й юношеский разряд</t>
  </si>
  <si>
    <t>3-й юношеский разряд</t>
  </si>
  <si>
    <t>Мастер спорта России международного класса (МСМК)</t>
  </si>
  <si>
    <t>Отсутствует (без звания)</t>
  </si>
  <si>
    <t>Команда</t>
  </si>
  <si>
    <t>Город</t>
  </si>
  <si>
    <t>Статус 
команды</t>
  </si>
  <si>
    <t>ДЮСШ</t>
  </si>
  <si>
    <t>СДЮШОР</t>
  </si>
  <si>
    <t>Золотая шайба</t>
  </si>
  <si>
    <t>HEIGHT</t>
  </si>
  <si>
    <t>WEIGHT</t>
  </si>
  <si>
    <t>TITLE</t>
  </si>
  <si>
    <t>CHILD_STATUS_1</t>
  </si>
  <si>
    <t>CHILD_TEAM_1</t>
  </si>
  <si>
    <t>CHILD_CITY_1</t>
  </si>
  <si>
    <t>CHILD_STATUS_2</t>
  </si>
  <si>
    <t>CHILD_TEAM_2</t>
  </si>
  <si>
    <t>CHILD_CITY_2</t>
  </si>
  <si>
    <t>CHILD_STATUS_3</t>
  </si>
  <si>
    <t>CHILD_TEAM_3</t>
  </si>
  <si>
    <t>CHILD_CITY_3</t>
  </si>
  <si>
    <t>CHILD_STATUS_4</t>
  </si>
  <si>
    <t>CHILD_TEAM_4</t>
  </si>
  <si>
    <t>CHILD_CITY_4</t>
  </si>
  <si>
    <t>JUNIOR_TEAM_1</t>
  </si>
  <si>
    <t>JUNIOR_CITY_1</t>
  </si>
  <si>
    <t>JUNIOR_STATUS_2</t>
  </si>
  <si>
    <t>JUNIOR_TEAM_2</t>
  </si>
  <si>
    <t>JUNIOR_CITY_2</t>
  </si>
  <si>
    <t>JUNIOR_STATUS_3</t>
  </si>
  <si>
    <t>JUNIOR_TEAM_3</t>
  </si>
  <si>
    <t>JUNIOR_CITY_3</t>
  </si>
  <si>
    <t>JUNIOR_STATUS_4</t>
  </si>
  <si>
    <t>JUNIOR_TEAM_4</t>
  </si>
  <si>
    <t>JUNIOR_CITY_4</t>
  </si>
  <si>
    <t>YOUNG_TEAM_1</t>
  </si>
  <si>
    <t>JUNIOR_STATUS_1</t>
  </si>
  <si>
    <t>YOUNG_CITY_1</t>
  </si>
  <si>
    <t>YOUNG_STATUS_2</t>
  </si>
  <si>
    <t>YOUNG_TEAM_2</t>
  </si>
  <si>
    <t>YOUNG_CITY_2</t>
  </si>
  <si>
    <t>YOUNG_STATUS_3</t>
  </si>
  <si>
    <t>YOUNG_TEAM_3</t>
  </si>
  <si>
    <t>YOUNG_CITY_3</t>
  </si>
  <si>
    <t>YOUNG_STATUS_4</t>
  </si>
  <si>
    <t>YOUNG_TEAM_4</t>
  </si>
  <si>
    <t>YOUNG_CITY_4</t>
  </si>
  <si>
    <t>YOUNG_STATUS_1</t>
  </si>
  <si>
    <t>ADULT_STATUS_1</t>
  </si>
  <si>
    <t>ADULT_TEAM_1</t>
  </si>
  <si>
    <t>ADULT_CITY_1</t>
  </si>
  <si>
    <t>ADULT_STATUS_2</t>
  </si>
  <si>
    <t>ADULT_TEAM_2</t>
  </si>
  <si>
    <t>ADULT_CITY_2</t>
  </si>
  <si>
    <t>ADULT_STATUS_3</t>
  </si>
  <si>
    <t>ADULT_TEAM_3</t>
  </si>
  <si>
    <t>ADULT_CITY_3</t>
  </si>
  <si>
    <t>ADULT_STATUS_4</t>
  </si>
  <si>
    <t>ADULT_TEAM_4</t>
  </si>
  <si>
    <t>ADULT_CITY_4</t>
  </si>
  <si>
    <t>SEASON11_TEAM</t>
  </si>
  <si>
    <t>SEASON12_TEAM</t>
  </si>
  <si>
    <t>SEASON13_TEAM</t>
  </si>
  <si>
    <t>SEASON14_TEAM</t>
  </si>
  <si>
    <t>SEASON15_TEAM</t>
  </si>
  <si>
    <t>Администратор</t>
  </si>
  <si>
    <t>Не участвовал</t>
  </si>
  <si>
    <t>Иван</t>
  </si>
  <si>
    <t>Иванович</t>
  </si>
  <si>
    <t>ivanivanov@mail.ru</t>
  </si>
  <si>
    <t>Описание команды</t>
  </si>
  <si>
    <t>TEAM_NUMBER</t>
  </si>
  <si>
    <t>SURNAME_PREV</t>
  </si>
  <si>
    <t>Заявочный_лист</t>
  </si>
  <si>
    <t>формируется автоматически по данным в анкетах игроков</t>
  </si>
  <si>
    <t>Должность</t>
  </si>
  <si>
    <t>Капитан / Ассистент</t>
  </si>
  <si>
    <t>Номер</t>
  </si>
  <si>
    <t>Казань</t>
  </si>
  <si>
    <t>Участие в соревнованиях до 18 лет</t>
  </si>
  <si>
    <t>Участие в соревнованиях после 18 лет</t>
  </si>
  <si>
    <t>Ак барс</t>
  </si>
  <si>
    <t>2016/17</t>
  </si>
  <si>
    <t>2017/18</t>
  </si>
  <si>
    <t>команда</t>
  </si>
  <si>
    <t>Спутник</t>
  </si>
  <si>
    <t>_________________________________________________________</t>
  </si>
  <si>
    <t xml:space="preserve">  заполняется от руки</t>
  </si>
  <si>
    <t>Тимерхан</t>
  </si>
  <si>
    <t>Контактная информация</t>
  </si>
  <si>
    <t>Домашний адрес</t>
  </si>
  <si>
    <t>Дивизион</t>
  </si>
  <si>
    <t>Регион</t>
  </si>
  <si>
    <t>Адрес</t>
  </si>
  <si>
    <t>Местоположение</t>
  </si>
  <si>
    <t>Основной ________________________</t>
  </si>
  <si>
    <t>Запасной________________________</t>
  </si>
  <si>
    <t>Всего допущено:________человек</t>
  </si>
  <si>
    <t>Подпись и печать врача________________________________</t>
  </si>
  <si>
    <t xml:space="preserve">     подпись</t>
  </si>
  <si>
    <t xml:space="preserve">                    расшифровка</t>
  </si>
  <si>
    <t>_______________/__________________________________</t>
  </si>
  <si>
    <t>Дата обработки_____________________</t>
  </si>
  <si>
    <t xml:space="preserve">      Обработано:_____________________</t>
  </si>
  <si>
    <t>Иванов 1</t>
  </si>
  <si>
    <t>9999</t>
  </si>
  <si>
    <t>111111</t>
  </si>
  <si>
    <t>324981@bk.ru</t>
  </si>
  <si>
    <t>АНКЕТА ХОККЕИСТА ЕДИНОЙ РАБОЧЕЙ  ХОККЕЙНОЙ ЛИГИ ЮГО-ВОСТОКА РТ</t>
  </si>
  <si>
    <t>2018/19</t>
  </si>
  <si>
    <t>Своей подписью под настоящей анкетой подтверждаю, что в соответствии со ст.9 ФЗ «О персональных данных» даю свое согласие АНО АХК «Нефтяник» на обработку всех своих персональных данных, включая сбор, систематизацию, накопление, хранение, уточнения (обновления, изменения), использование, распространение (в том числе передачу), обезличивание, блокирование, уничтожение в целях, связанных с участием в соревнованиях по хоккею с шайбой среди любительских команд. Срок действия данного согласия – 5 (ПЯТЬ) ЛЕТ.</t>
  </si>
  <si>
    <t>Участие в соревнованиях ЕРХЛ</t>
  </si>
  <si>
    <t>г. Альметьевск, ул. Ленина, д. 111А, кв. 287</t>
  </si>
  <si>
    <t>Нефтяник</t>
  </si>
  <si>
    <t>Альметьевск</t>
  </si>
  <si>
    <t>тел.: 8 8583 324981</t>
  </si>
  <si>
    <r>
      <t xml:space="preserve">Амплуа
</t>
    </r>
    <r>
      <rPr>
        <sz val="8"/>
        <color indexed="8"/>
        <rFont val="Times New Roman"/>
        <family val="1"/>
      </rPr>
      <t>(основное)</t>
    </r>
  </si>
  <si>
    <r>
      <t xml:space="preserve">Полное название
</t>
    </r>
    <r>
      <rPr>
        <sz val="6"/>
        <color indexed="8"/>
        <rFont val="Times New Roman"/>
        <family val="1"/>
      </rPr>
      <t>без сокращений, с аббревиатурами</t>
    </r>
  </si>
  <si>
    <r>
      <t xml:space="preserve">Аббревиатура
</t>
    </r>
    <r>
      <rPr>
        <sz val="6"/>
        <color indexed="8"/>
        <rFont val="Times New Roman"/>
        <family val="1"/>
      </rPr>
      <t>для таблиц, до 4 знаков</t>
    </r>
  </si>
  <si>
    <t>Игрок подтверждает правильность указанной информации, ознакомление и  согласие с Регламентом проведения Соревнований Единой рабочей хоккейной лиги  по  хоккею с шайбой среди  любительских  команд, а так же обязуется выполнять требования действующего Регламента (Ответственность за  предоставление  в  Лигу  недостоверной  информации  по пунктам  данной анкеты, возлагается на игрока и официального представителя команды).</t>
  </si>
  <si>
    <r>
      <t xml:space="preserve">СОРЕВНОВАНИЯ ЕДИНОЙ РАБОЧЕЙ ХОККЕЙНОЙ ЛИГИ ЮГО-ВОСТОКА РЕСПУБЛИКИ ТАТАРСТАН  ПО ХОККЕЮ С ШАЙБОЙ СРЕДИ ЛЮБИТЕЛЬСКИХ КОМАНД
 </t>
    </r>
    <r>
      <rPr>
        <b/>
        <sz val="10"/>
        <color indexed="8"/>
        <rFont val="Times New Roman"/>
        <family val="1"/>
      </rPr>
      <t>СЕЗОН 2019-2020</t>
    </r>
  </si>
  <si>
    <t xml:space="preserve">Участие в соревнованиях по хоккею с шайбой  (статус команды, команда, город):  </t>
  </si>
  <si>
    <r>
      <rPr>
        <b/>
        <u val="single"/>
        <sz val="13.5"/>
        <color indexed="8"/>
        <rFont val="Times New Roman"/>
        <family val="1"/>
      </rPr>
      <t>Соревнования Единой рабочей хоккейной лиги юго-востока РТ</t>
    </r>
    <r>
      <rPr>
        <b/>
        <sz val="13.5"/>
        <color indexed="8"/>
        <rFont val="Times New Roman"/>
        <family val="1"/>
      </rPr>
      <t xml:space="preserve">
по хоккею с шайбой среди любительских команд
 сезон 2019-2020гг.</t>
    </r>
  </si>
  <si>
    <t>Приложение №2</t>
  </si>
  <si>
    <t>Статус игрока</t>
  </si>
  <si>
    <t>Любитель</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</si>
</sst>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lt;=9999999]###\-####;\(###\)\ ###\-####"/>
  </numFmts>
  <fonts count="87">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b/>
      <sz val="10"/>
      <color indexed="8"/>
      <name val="Times New Roman"/>
      <family val="1"/>
    </font>
    <font>
      <sz val="8"/>
      <color indexed="8"/>
      <name val="Times New Roman"/>
      <family val="1"/>
    </font>
    <font>
      <b/>
      <sz val="11"/>
      <name val="Times New Roman"/>
      <family val="1"/>
    </font>
    <font>
      <sz val="6"/>
      <color indexed="8"/>
      <name val="Times New Roman"/>
      <family val="1"/>
    </font>
    <font>
      <b/>
      <u val="single"/>
      <sz val="13.5"/>
      <color indexed="8"/>
      <name val="Times New Roman"/>
      <family val="1"/>
    </font>
    <font>
      <b/>
      <sz val="13.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6"/>
      <color indexed="8"/>
      <name val="Calibri"/>
      <family val="2"/>
    </font>
    <font>
      <sz val="12"/>
      <color indexed="8"/>
      <name val="Calibri"/>
      <family val="2"/>
    </font>
    <font>
      <sz val="14"/>
      <color indexed="8"/>
      <name val="Calibri"/>
      <family val="2"/>
    </font>
    <font>
      <u val="single"/>
      <sz val="11"/>
      <color indexed="30"/>
      <name val="Times New Roman"/>
      <family val="1"/>
    </font>
    <font>
      <u val="single"/>
      <sz val="8"/>
      <color indexed="30"/>
      <name val="Times New Roman"/>
      <family val="1"/>
    </font>
    <font>
      <sz val="10"/>
      <color indexed="8"/>
      <name val="Times New Roman"/>
      <family val="1"/>
    </font>
    <font>
      <b/>
      <sz val="14"/>
      <color indexed="8"/>
      <name val="Times New Roman"/>
      <family val="1"/>
    </font>
    <font>
      <sz val="9"/>
      <color indexed="8"/>
      <name val="Times New Roman"/>
      <family val="1"/>
    </font>
    <font>
      <sz val="7"/>
      <color indexed="8"/>
      <name val="Times New Roman"/>
      <family val="1"/>
    </font>
    <font>
      <sz val="12"/>
      <color indexed="8"/>
      <name val="Times New Roman"/>
      <family val="1"/>
    </font>
    <font>
      <sz val="14"/>
      <color indexed="8"/>
      <name val="Times New Roman"/>
      <family val="1"/>
    </font>
    <font>
      <sz val="9"/>
      <color indexed="23"/>
      <name val="Times New Roman"/>
      <family val="1"/>
    </font>
    <font>
      <sz val="9"/>
      <color indexed="10"/>
      <name val="Times New Roman"/>
      <family val="1"/>
    </font>
    <font>
      <b/>
      <sz val="12"/>
      <color indexed="8"/>
      <name val="Times New Roman"/>
      <family val="1"/>
    </font>
    <font>
      <b/>
      <sz val="16"/>
      <color indexed="8"/>
      <name val="Times New Roman"/>
      <family val="1"/>
    </font>
    <font>
      <b/>
      <sz val="11"/>
      <color indexed="23"/>
      <name val="Times New Roman"/>
      <family val="1"/>
    </font>
    <font>
      <i/>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
      <sz val="9"/>
      <color theme="1"/>
      <name val="Calibri"/>
      <family val="2"/>
    </font>
    <font>
      <sz val="6"/>
      <color theme="1"/>
      <name val="Calibri"/>
      <family val="2"/>
    </font>
    <font>
      <sz val="12"/>
      <color theme="1"/>
      <name val="Calibri"/>
      <family val="2"/>
    </font>
    <font>
      <sz val="14"/>
      <color theme="1"/>
      <name val="Calibri"/>
      <family val="2"/>
    </font>
    <font>
      <u val="single"/>
      <sz val="11"/>
      <color theme="10"/>
      <name val="Times New Roman"/>
      <family val="1"/>
    </font>
    <font>
      <u val="single"/>
      <sz val="8"/>
      <color theme="10"/>
      <name val="Times New Roman"/>
      <family val="1"/>
    </font>
    <font>
      <sz val="10"/>
      <color theme="1"/>
      <name val="Times New Roman"/>
      <family val="1"/>
    </font>
    <font>
      <sz val="11"/>
      <color theme="1"/>
      <name val="Times New Roman"/>
      <family val="1"/>
    </font>
    <font>
      <b/>
      <sz val="14"/>
      <color theme="1"/>
      <name val="Times New Roman"/>
      <family val="1"/>
    </font>
    <font>
      <sz val="9"/>
      <color theme="1"/>
      <name val="Times New Roman"/>
      <family val="1"/>
    </font>
    <font>
      <sz val="8"/>
      <color theme="1"/>
      <name val="Times New Roman"/>
      <family val="1"/>
    </font>
    <font>
      <sz val="6"/>
      <color theme="1"/>
      <name val="Times New Roman"/>
      <family val="1"/>
    </font>
    <font>
      <sz val="7"/>
      <color theme="1"/>
      <name val="Times New Roman"/>
      <family val="1"/>
    </font>
    <font>
      <sz val="12"/>
      <color theme="1"/>
      <name val="Times New Roman"/>
      <family val="1"/>
    </font>
    <font>
      <sz val="14"/>
      <color theme="1"/>
      <name val="Times New Roman"/>
      <family val="1"/>
    </font>
    <font>
      <b/>
      <sz val="11"/>
      <color theme="1"/>
      <name val="Times New Roman"/>
      <family val="1"/>
    </font>
    <font>
      <sz val="9"/>
      <color theme="0" tint="-0.4999699890613556"/>
      <name val="Times New Roman"/>
      <family val="1"/>
    </font>
    <font>
      <b/>
      <sz val="12"/>
      <color theme="1"/>
      <name val="Times New Roman"/>
      <family val="1"/>
    </font>
    <font>
      <sz val="9"/>
      <color rgb="FFFF0000"/>
      <name val="Times New Roman"/>
      <family val="1"/>
    </font>
    <font>
      <i/>
      <sz val="11"/>
      <color rgb="FFFF0000"/>
      <name val="Times New Roman"/>
      <family val="1"/>
    </font>
    <font>
      <b/>
      <sz val="11"/>
      <color theme="0" tint="-0.4999699890613556"/>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color indexed="63"/>
      </top>
      <bottom>
        <color indexed="63"/>
      </bottom>
    </border>
    <border>
      <left style="thin"/>
      <right/>
      <top style="thin"/>
      <bottom style="medium"/>
    </border>
    <border>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right style="medium"/>
      <top style="medium"/>
      <bottom style="medium"/>
    </border>
    <border>
      <left style="thin"/>
      <right/>
      <top style="medium"/>
      <bottom style="thin"/>
    </border>
    <border>
      <left/>
      <right style="medium"/>
      <top style="medium"/>
      <bottom style="thin"/>
    </border>
    <border>
      <left/>
      <right style="medium"/>
      <top style="thin"/>
      <bottom style="thin"/>
    </border>
    <border>
      <left/>
      <right style="thin"/>
      <top style="thin"/>
      <bottom style="medium"/>
    </border>
    <border>
      <left style="medium"/>
      <right/>
      <top style="medium"/>
      <bottom/>
    </border>
    <border>
      <left/>
      <right/>
      <top style="medium"/>
      <bottom/>
    </border>
    <border>
      <left/>
      <right style="medium"/>
      <top style="medium"/>
      <bottom/>
    </border>
    <border>
      <left/>
      <right/>
      <top style="thin"/>
      <bottom/>
    </border>
    <border>
      <left/>
      <right style="medium"/>
      <top style="thin"/>
      <bottom/>
    </border>
    <border>
      <left/>
      <right style="medium"/>
      <top/>
      <bottom/>
    </border>
    <border>
      <left/>
      <right/>
      <top/>
      <bottom style="thin"/>
    </border>
    <border>
      <left/>
      <right style="medium"/>
      <top/>
      <bottom style="thin"/>
    </border>
    <border>
      <left style="thin"/>
      <right style="medium"/>
      <top style="medium"/>
      <bottom style="medium"/>
    </border>
    <border>
      <left>
        <color indexed="63"/>
      </left>
      <right style="thin"/>
      <top style="medium"/>
      <bottom style="thin"/>
    </border>
    <border>
      <left style="medium"/>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03">
    <xf numFmtId="0" fontId="0" fillId="0" borderId="0" xfId="0" applyFont="1" applyAlignment="1">
      <alignment/>
    </xf>
    <xf numFmtId="0" fontId="0" fillId="0" borderId="0" xfId="0" applyAlignment="1">
      <alignment wrapText="1" shrinkToFit="1"/>
    </xf>
    <xf numFmtId="0" fontId="0" fillId="0" borderId="10" xfId="0" applyBorder="1" applyAlignment="1">
      <alignment wrapText="1" shrinkToFit="1"/>
    </xf>
    <xf numFmtId="14" fontId="0" fillId="0" borderId="0" xfId="0" applyNumberFormat="1" applyAlignment="1">
      <alignment wrapText="1" shrinkToFit="1"/>
    </xf>
    <xf numFmtId="0" fontId="0" fillId="0" borderId="10" xfId="0" applyNumberFormat="1" applyBorder="1" applyAlignment="1">
      <alignment wrapText="1" shrinkToFit="1"/>
    </xf>
    <xf numFmtId="14" fontId="0" fillId="0" borderId="10" xfId="0" applyNumberFormat="1" applyBorder="1" applyAlignment="1">
      <alignment wrapText="1" shrinkToFit="1"/>
    </xf>
    <xf numFmtId="0" fontId="54" fillId="0" borderId="10" xfId="0" applyFont="1" applyBorder="1" applyAlignment="1">
      <alignment wrapText="1" shrinkToFit="1"/>
    </xf>
    <xf numFmtId="0" fontId="54" fillId="33" borderId="10" xfId="0" applyFont="1" applyFill="1" applyBorder="1" applyAlignment="1">
      <alignment wrapText="1" shrinkToFit="1"/>
    </xf>
    <xf numFmtId="49" fontId="54" fillId="33" borderId="10" xfId="0" applyNumberFormat="1" applyFont="1" applyFill="1" applyBorder="1" applyAlignment="1">
      <alignment horizontal="right" wrapText="1" shrinkToFit="1"/>
    </xf>
    <xf numFmtId="0" fontId="64" fillId="33" borderId="10" xfId="0" applyFont="1" applyFill="1" applyBorder="1" applyAlignment="1">
      <alignment wrapText="1" shrinkToFit="1"/>
    </xf>
    <xf numFmtId="0" fontId="54" fillId="0" borderId="0" xfId="0" applyFont="1" applyAlignment="1">
      <alignment wrapText="1" shrinkToFit="1"/>
    </xf>
    <xf numFmtId="172" fontId="54" fillId="0" borderId="10" xfId="0" applyNumberFormat="1" applyFont="1" applyBorder="1" applyAlignment="1">
      <alignment wrapText="1" shrinkToFit="1"/>
    </xf>
    <xf numFmtId="172" fontId="0" fillId="0" borderId="0" xfId="0" applyNumberFormat="1" applyAlignment="1">
      <alignment wrapText="1" shrinkToFit="1"/>
    </xf>
    <xf numFmtId="14" fontId="54" fillId="33" borderId="10" xfId="0" applyNumberFormat="1" applyFont="1" applyFill="1" applyBorder="1" applyAlignment="1">
      <alignment wrapText="1" shrinkToFit="1"/>
    </xf>
    <xf numFmtId="0" fontId="65" fillId="0" borderId="0" xfId="0" applyFont="1" applyAlignment="1">
      <alignment/>
    </xf>
    <xf numFmtId="0" fontId="0" fillId="0" borderId="10" xfId="0" applyNumberFormat="1" applyFont="1" applyBorder="1" applyAlignment="1">
      <alignment wrapText="1" shrinkToFit="1"/>
    </xf>
    <xf numFmtId="0" fontId="0" fillId="0" borderId="0" xfId="0" applyFont="1" applyAlignment="1">
      <alignment wrapText="1" shrinkToFit="1"/>
    </xf>
    <xf numFmtId="0" fontId="66" fillId="0" borderId="0" xfId="0" applyFont="1" applyAlignment="1">
      <alignment horizontal="right" vertical="center"/>
    </xf>
    <xf numFmtId="0" fontId="0" fillId="0" borderId="0" xfId="0" applyAlignment="1">
      <alignment horizontal="right"/>
    </xf>
    <xf numFmtId="172" fontId="54" fillId="0" borderId="0" xfId="0" applyNumberFormat="1" applyFont="1" applyBorder="1" applyAlignment="1">
      <alignment wrapText="1" shrinkToFit="1"/>
    </xf>
    <xf numFmtId="0" fontId="0" fillId="0" borderId="0" xfId="0" applyAlignment="1">
      <alignment/>
    </xf>
    <xf numFmtId="0" fontId="2" fillId="34" borderId="10" xfId="0" applyFont="1" applyFill="1" applyBorder="1" applyAlignment="1">
      <alignment wrapText="1" shrinkToFit="1"/>
    </xf>
    <xf numFmtId="0" fontId="0" fillId="0" borderId="0" xfId="0" applyAlignment="1">
      <alignment/>
    </xf>
    <xf numFmtId="0" fontId="67" fillId="0" borderId="0" xfId="0" applyFont="1" applyAlignment="1">
      <alignment/>
    </xf>
    <xf numFmtId="0" fontId="0" fillId="0" borderId="0" xfId="0" applyFill="1" applyAlignment="1">
      <alignment/>
    </xf>
    <xf numFmtId="0" fontId="65" fillId="0" borderId="0" xfId="0" applyFont="1" applyFill="1" applyAlignment="1">
      <alignment/>
    </xf>
    <xf numFmtId="0" fontId="68" fillId="0" borderId="0" xfId="0" applyFont="1" applyAlignment="1">
      <alignment/>
    </xf>
    <xf numFmtId="0" fontId="3" fillId="0" borderId="0" xfId="0" applyFont="1" applyAlignment="1">
      <alignment wrapText="1"/>
    </xf>
    <xf numFmtId="0" fontId="69" fillId="0" borderId="0" xfId="42" applyFont="1" applyAlignment="1">
      <alignment/>
    </xf>
    <xf numFmtId="0" fontId="70" fillId="0" borderId="0" xfId="42" applyFont="1" applyAlignment="1">
      <alignment/>
    </xf>
    <xf numFmtId="0" fontId="71" fillId="0" borderId="0" xfId="0" applyFont="1" applyAlignment="1">
      <alignment horizontal="right" vertical="center"/>
    </xf>
    <xf numFmtId="0" fontId="72" fillId="0" borderId="0" xfId="0" applyFont="1" applyAlignment="1">
      <alignment/>
    </xf>
    <xf numFmtId="0" fontId="73" fillId="0" borderId="0" xfId="0" applyFont="1" applyAlignment="1">
      <alignment horizontal="right" vertical="center"/>
    </xf>
    <xf numFmtId="0" fontId="73" fillId="0" borderId="0" xfId="0" applyFont="1" applyAlignment="1">
      <alignment horizontal="center" vertical="center"/>
    </xf>
    <xf numFmtId="0" fontId="72" fillId="0" borderId="0" xfId="0" applyFont="1" applyAlignment="1">
      <alignment horizontal="right"/>
    </xf>
    <xf numFmtId="0" fontId="72" fillId="0" borderId="10" xfId="0" applyFont="1" applyBorder="1" applyAlignment="1">
      <alignment vertical="center"/>
    </xf>
    <xf numFmtId="0" fontId="72" fillId="0" borderId="10" xfId="0" applyFont="1" applyBorder="1" applyAlignment="1">
      <alignment vertical="center" wrapText="1"/>
    </xf>
    <xf numFmtId="0" fontId="72" fillId="35" borderId="10" xfId="0" applyFont="1" applyFill="1" applyBorder="1" applyAlignment="1">
      <alignment horizontal="center" vertical="center"/>
    </xf>
    <xf numFmtId="0" fontId="72" fillId="35" borderId="10" xfId="0" applyNumberFormat="1" applyFont="1" applyFill="1" applyBorder="1" applyAlignment="1" applyProtection="1">
      <alignment horizontal="center" vertical="center"/>
      <protection locked="0"/>
    </xf>
    <xf numFmtId="0" fontId="72" fillId="0" borderId="0" xfId="0" applyFont="1" applyFill="1" applyAlignment="1">
      <alignment horizontal="right"/>
    </xf>
    <xf numFmtId="0" fontId="72" fillId="0" borderId="0" xfId="0" applyFont="1" applyFill="1" applyAlignment="1">
      <alignment horizontal="left"/>
    </xf>
    <xf numFmtId="0" fontId="71" fillId="0" borderId="0" xfId="0" applyFont="1" applyFill="1" applyBorder="1" applyAlignment="1">
      <alignment horizontal="center" vertical="center"/>
    </xf>
    <xf numFmtId="0" fontId="72" fillId="0" borderId="10" xfId="0" applyFont="1" applyBorder="1" applyAlignment="1">
      <alignment horizontal="left"/>
    </xf>
    <xf numFmtId="0" fontId="74" fillId="0" borderId="0" xfId="0" applyFont="1" applyAlignment="1">
      <alignment horizontal="right"/>
    </xf>
    <xf numFmtId="0" fontId="74" fillId="0" borderId="10" xfId="0" applyFont="1" applyBorder="1" applyAlignment="1">
      <alignment horizontal="center" vertical="center"/>
    </xf>
    <xf numFmtId="0" fontId="75" fillId="35" borderId="10" xfId="0" applyFont="1" applyFill="1" applyBorder="1" applyAlignment="1">
      <alignment horizontal="center" vertical="center" wrapText="1"/>
    </xf>
    <xf numFmtId="0" fontId="72" fillId="0" borderId="10" xfId="0" applyFont="1" applyBorder="1" applyAlignment="1">
      <alignment/>
    </xf>
    <xf numFmtId="0" fontId="71" fillId="35" borderId="10" xfId="0" applyFont="1" applyFill="1" applyBorder="1" applyAlignment="1">
      <alignment horizontal="center" vertical="center"/>
    </xf>
    <xf numFmtId="0" fontId="72" fillId="0" borderId="0" xfId="0" applyFont="1" applyAlignment="1">
      <alignment horizontal="left"/>
    </xf>
    <xf numFmtId="0" fontId="76" fillId="0" borderId="0" xfId="0" applyFont="1" applyAlignment="1">
      <alignment horizontal="right" vertical="center"/>
    </xf>
    <xf numFmtId="0" fontId="77" fillId="0" borderId="0" xfId="0" applyFont="1" applyAlignment="1">
      <alignment horizontal="right" vertical="center"/>
    </xf>
    <xf numFmtId="0" fontId="78" fillId="0" borderId="0" xfId="0" applyFont="1" applyAlignment="1">
      <alignment horizontal="right" vertical="center" indent="2"/>
    </xf>
    <xf numFmtId="0" fontId="78" fillId="0" borderId="0" xfId="0" applyFont="1" applyAlignment="1">
      <alignment horizontal="right" vertical="center"/>
    </xf>
    <xf numFmtId="0" fontId="74" fillId="0" borderId="0" xfId="0" applyFont="1" applyAlignment="1">
      <alignment/>
    </xf>
    <xf numFmtId="0" fontId="72" fillId="0" borderId="0" xfId="0" applyFont="1" applyAlignment="1">
      <alignment/>
    </xf>
    <xf numFmtId="0" fontId="71" fillId="0" borderId="0" xfId="0" applyFont="1" applyAlignment="1">
      <alignment/>
    </xf>
    <xf numFmtId="0" fontId="72" fillId="0" borderId="11" xfId="0" applyFont="1" applyBorder="1" applyAlignment="1">
      <alignment horizontal="center" vertical="center"/>
    </xf>
    <xf numFmtId="0" fontId="72" fillId="0" borderId="10" xfId="0" applyFont="1" applyBorder="1" applyAlignment="1">
      <alignment horizontal="center" vertical="center"/>
    </xf>
    <xf numFmtId="0" fontId="72" fillId="0" borderId="12" xfId="0" applyFont="1" applyBorder="1" applyAlignment="1">
      <alignment horizontal="center" vertical="center"/>
    </xf>
    <xf numFmtId="0" fontId="72" fillId="0" borderId="13" xfId="0" applyFont="1" applyBorder="1" applyAlignment="1">
      <alignment vertical="center"/>
    </xf>
    <xf numFmtId="0" fontId="72" fillId="0" borderId="13" xfId="0" applyFont="1" applyBorder="1" applyAlignment="1">
      <alignment horizontal="center" vertical="center"/>
    </xf>
    <xf numFmtId="0" fontId="72" fillId="0" borderId="0" xfId="0" applyFont="1" applyFill="1" applyBorder="1" applyAlignment="1">
      <alignment vertical="center" wrapText="1" shrinkToFit="1"/>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172" fontId="72" fillId="0" borderId="0" xfId="0" applyNumberFormat="1" applyFont="1" applyFill="1" applyBorder="1" applyAlignment="1">
      <alignment vertical="center"/>
    </xf>
    <xf numFmtId="0" fontId="71" fillId="0" borderId="14" xfId="0" applyFont="1" applyBorder="1" applyAlignment="1">
      <alignment horizontal="center" vertical="center" wrapText="1" shrinkToFit="1"/>
    </xf>
    <xf numFmtId="0" fontId="71" fillId="0" borderId="15" xfId="0" applyFont="1" applyBorder="1" applyAlignment="1">
      <alignment horizontal="center" vertical="center" wrapText="1" shrinkToFit="1"/>
    </xf>
    <xf numFmtId="0" fontId="71" fillId="0" borderId="16" xfId="0" applyFont="1" applyBorder="1" applyAlignment="1">
      <alignment horizontal="center" vertical="center" wrapText="1" shrinkToFit="1"/>
    </xf>
    <xf numFmtId="0" fontId="72" fillId="0" borderId="0" xfId="0" applyFont="1" applyAlignment="1">
      <alignment wrapText="1" shrinkToFit="1"/>
    </xf>
    <xf numFmtId="0" fontId="74" fillId="0" borderId="17" xfId="0" applyFont="1" applyBorder="1" applyAlignment="1">
      <alignment horizontal="center"/>
    </xf>
    <xf numFmtId="14" fontId="74" fillId="0" borderId="10" xfId="0" applyNumberFormat="1" applyFont="1" applyBorder="1" applyAlignment="1">
      <alignment horizontal="center"/>
    </xf>
    <xf numFmtId="0" fontId="74" fillId="0" borderId="10" xfId="0" applyFont="1" applyBorder="1" applyAlignment="1">
      <alignment horizontal="center"/>
    </xf>
    <xf numFmtId="0" fontId="74" fillId="0" borderId="10" xfId="0" applyFont="1" applyBorder="1" applyAlignment="1" applyProtection="1">
      <alignment horizontal="center" vertical="center"/>
      <protection/>
    </xf>
    <xf numFmtId="0" fontId="74" fillId="0" borderId="10" xfId="0" applyFont="1" applyBorder="1" applyAlignment="1" applyProtection="1">
      <alignment horizontal="center"/>
      <protection locked="0"/>
    </xf>
    <xf numFmtId="0" fontId="74" fillId="0" borderId="18" xfId="0" applyFont="1" applyBorder="1" applyAlignment="1" applyProtection="1">
      <alignment horizontal="center"/>
      <protection locked="0"/>
    </xf>
    <xf numFmtId="0" fontId="74" fillId="0" borderId="19" xfId="0" applyFont="1" applyBorder="1" applyAlignment="1">
      <alignment horizontal="center"/>
    </xf>
    <xf numFmtId="14" fontId="74" fillId="0" borderId="13" xfId="0" applyNumberFormat="1" applyFont="1" applyBorder="1" applyAlignment="1">
      <alignment horizontal="center"/>
    </xf>
    <xf numFmtId="0" fontId="74" fillId="0" borderId="13" xfId="0" applyFont="1" applyBorder="1" applyAlignment="1">
      <alignment horizontal="center"/>
    </xf>
    <xf numFmtId="0" fontId="74" fillId="0" borderId="13" xfId="0" applyFont="1" applyBorder="1" applyAlignment="1" applyProtection="1">
      <alignment horizontal="center" vertical="center"/>
      <protection/>
    </xf>
    <xf numFmtId="0" fontId="74" fillId="0" borderId="13" xfId="0" applyFont="1" applyBorder="1" applyAlignment="1" applyProtection="1">
      <alignment horizontal="center"/>
      <protection locked="0"/>
    </xf>
    <xf numFmtId="0" fontId="74" fillId="0" borderId="20" xfId="0" applyFont="1" applyBorder="1" applyAlignment="1" applyProtection="1">
      <alignment horizontal="center"/>
      <protection locked="0"/>
    </xf>
    <xf numFmtId="0" fontId="72" fillId="0" borderId="0" xfId="0" applyFont="1" applyAlignment="1" applyProtection="1">
      <alignment/>
      <protection locked="0"/>
    </xf>
    <xf numFmtId="0" fontId="79" fillId="0" borderId="0" xfId="0" applyFont="1" applyAlignment="1" applyProtection="1">
      <alignment/>
      <protection locked="0"/>
    </xf>
    <xf numFmtId="0" fontId="79" fillId="0" borderId="0" xfId="0" applyFont="1" applyAlignment="1" applyProtection="1">
      <alignment/>
      <protection locked="0"/>
    </xf>
    <xf numFmtId="0" fontId="80" fillId="0" borderId="0" xfId="0" applyFont="1" applyAlignment="1" applyProtection="1">
      <alignment/>
      <protection locked="0"/>
    </xf>
    <xf numFmtId="0" fontId="72" fillId="0" borderId="0" xfId="0" applyFont="1" applyAlignment="1" applyProtection="1">
      <alignment/>
      <protection locked="0"/>
    </xf>
    <xf numFmtId="0" fontId="80" fillId="0" borderId="0" xfId="0" applyFont="1" applyAlignment="1" applyProtection="1">
      <alignment horizontal="center"/>
      <protection locked="0"/>
    </xf>
    <xf numFmtId="0" fontId="72" fillId="0" borderId="0" xfId="0" applyFont="1" applyAlignment="1" applyProtection="1">
      <alignment horizontal="center"/>
      <protection locked="0"/>
    </xf>
    <xf numFmtId="0" fontId="71" fillId="0" borderId="21" xfId="0" applyFont="1" applyBorder="1" applyAlignment="1">
      <alignment horizontal="center" vertical="center" wrapText="1" shrinkToFit="1"/>
    </xf>
    <xf numFmtId="0" fontId="71" fillId="0" borderId="22" xfId="0" applyFont="1" applyBorder="1" applyAlignment="1">
      <alignment/>
    </xf>
    <xf numFmtId="0" fontId="71" fillId="0" borderId="23" xfId="0" applyFont="1" applyBorder="1" applyAlignment="1">
      <alignment horizontal="center"/>
    </xf>
    <xf numFmtId="0" fontId="71" fillId="0" borderId="24" xfId="0" applyFont="1" applyBorder="1" applyAlignment="1">
      <alignment horizontal="right" vertical="center"/>
    </xf>
    <xf numFmtId="0" fontId="71" fillId="0" borderId="17" xfId="0" applyFont="1" applyBorder="1" applyAlignment="1">
      <alignment horizontal="center"/>
    </xf>
    <xf numFmtId="0" fontId="71" fillId="0" borderId="10" xfId="0" applyFont="1" applyBorder="1" applyAlignment="1">
      <alignment horizontal="right" vertical="center"/>
    </xf>
    <xf numFmtId="0" fontId="71" fillId="0" borderId="19" xfId="0" applyFont="1" applyBorder="1" applyAlignment="1">
      <alignment horizontal="center"/>
    </xf>
    <xf numFmtId="0" fontId="71" fillId="0" borderId="13" xfId="0" applyFont="1" applyBorder="1" applyAlignment="1">
      <alignment horizontal="right" vertical="center"/>
    </xf>
    <xf numFmtId="0" fontId="79" fillId="0" borderId="0" xfId="0" applyFont="1" applyAlignment="1">
      <alignment/>
    </xf>
    <xf numFmtId="0" fontId="79" fillId="0" borderId="0" xfId="0" applyFont="1" applyAlignment="1">
      <alignment/>
    </xf>
    <xf numFmtId="0" fontId="72" fillId="0" borderId="0" xfId="0" applyFont="1" applyAlignment="1">
      <alignment horizontal="center"/>
    </xf>
    <xf numFmtId="0" fontId="74" fillId="0" borderId="0" xfId="0" applyFont="1" applyAlignment="1">
      <alignment/>
    </xf>
    <xf numFmtId="0" fontId="79" fillId="0" borderId="0" xfId="0" applyFont="1" applyAlignment="1">
      <alignment horizontal="left"/>
    </xf>
    <xf numFmtId="0" fontId="81" fillId="0" borderId="0" xfId="0" applyFont="1" applyAlignment="1">
      <alignment/>
    </xf>
    <xf numFmtId="0" fontId="82" fillId="0" borderId="0" xfId="0" applyFont="1" applyAlignment="1">
      <alignment horizontal="center" vertical="center"/>
    </xf>
    <xf numFmtId="49" fontId="72" fillId="35" borderId="10" xfId="0" applyNumberFormat="1" applyFont="1" applyFill="1" applyBorder="1" applyAlignment="1">
      <alignment horizontal="center" vertical="center"/>
    </xf>
    <xf numFmtId="0" fontId="71" fillId="35" borderId="10" xfId="0" applyFont="1" applyFill="1" applyBorder="1" applyAlignment="1">
      <alignment horizontal="center" vertical="center"/>
    </xf>
    <xf numFmtId="0" fontId="72" fillId="0" borderId="10" xfId="0" applyFont="1" applyBorder="1" applyAlignment="1">
      <alignment horizontal="center" vertical="center"/>
    </xf>
    <xf numFmtId="0" fontId="72" fillId="35" borderId="10" xfId="0" applyFont="1" applyFill="1" applyBorder="1" applyAlignment="1">
      <alignment horizontal="center" vertical="center"/>
    </xf>
    <xf numFmtId="0" fontId="72" fillId="0" borderId="10" xfId="0" applyFont="1" applyBorder="1" applyAlignment="1">
      <alignment horizontal="left" vertical="center"/>
    </xf>
    <xf numFmtId="14" fontId="72" fillId="35" borderId="10" xfId="0" applyNumberFormat="1" applyFont="1" applyFill="1" applyBorder="1" applyAlignment="1">
      <alignment horizontal="center" vertical="center"/>
    </xf>
    <xf numFmtId="0" fontId="72" fillId="0" borderId="25" xfId="0" applyFont="1" applyBorder="1" applyAlignment="1">
      <alignment horizontal="left" vertical="center" wrapText="1"/>
    </xf>
    <xf numFmtId="0" fontId="72" fillId="0" borderId="26" xfId="0" applyFont="1" applyBorder="1" applyAlignment="1">
      <alignment vertical="center" wrapText="1"/>
    </xf>
    <xf numFmtId="0" fontId="72" fillId="0" borderId="27" xfId="0" applyFont="1" applyBorder="1" applyAlignment="1">
      <alignment vertical="center" wrapText="1"/>
    </xf>
    <xf numFmtId="0" fontId="72" fillId="0" borderId="28" xfId="0" applyFont="1" applyBorder="1" applyAlignment="1">
      <alignment vertical="center" wrapText="1"/>
    </xf>
    <xf numFmtId="0" fontId="71" fillId="35" borderId="10" xfId="0" applyFont="1" applyFill="1" applyBorder="1" applyAlignment="1">
      <alignment horizontal="left" vertical="center"/>
    </xf>
    <xf numFmtId="0" fontId="71" fillId="0" borderId="10" xfId="0" applyFont="1" applyBorder="1" applyAlignment="1">
      <alignment horizontal="left" vertical="center"/>
    </xf>
    <xf numFmtId="0" fontId="72" fillId="35" borderId="10" xfId="0" applyFont="1" applyFill="1" applyBorder="1" applyAlignment="1" applyProtection="1">
      <alignment horizontal="left"/>
      <protection/>
    </xf>
    <xf numFmtId="0" fontId="74" fillId="0" borderId="10" xfId="0" applyFont="1" applyBorder="1" applyAlignment="1">
      <alignment horizontal="center" vertical="center" wrapText="1"/>
    </xf>
    <xf numFmtId="0" fontId="4" fillId="0" borderId="0" xfId="0" applyFont="1" applyAlignment="1">
      <alignment horizontal="center" vertical="center" wrapText="1"/>
    </xf>
    <xf numFmtId="49" fontId="72" fillId="35" borderId="29" xfId="0" applyNumberFormat="1" applyFont="1" applyFill="1" applyBorder="1" applyAlignment="1">
      <alignment horizontal="center" vertical="center"/>
    </xf>
    <xf numFmtId="49" fontId="72" fillId="35" borderId="30" xfId="0" applyNumberFormat="1" applyFont="1" applyFill="1" applyBorder="1" applyAlignment="1">
      <alignment horizontal="center" vertical="center"/>
    </xf>
    <xf numFmtId="49" fontId="72" fillId="35" borderId="11" xfId="0" applyNumberFormat="1" applyFont="1" applyFill="1" applyBorder="1" applyAlignment="1">
      <alignment horizontal="center" vertical="center"/>
    </xf>
    <xf numFmtId="0" fontId="72" fillId="0" borderId="0" xfId="0" applyFont="1" applyAlignment="1">
      <alignment horizontal="left"/>
    </xf>
    <xf numFmtId="0" fontId="72" fillId="0" borderId="10" xfId="0" applyFont="1" applyBorder="1" applyAlignment="1">
      <alignment horizontal="center" vertical="center" wrapText="1"/>
    </xf>
    <xf numFmtId="0" fontId="72" fillId="0" borderId="10" xfId="0" applyFont="1" applyBorder="1" applyAlignment="1">
      <alignment horizontal="left"/>
    </xf>
    <xf numFmtId="0" fontId="83" fillId="0" borderId="0" xfId="0" applyFont="1" applyAlignment="1">
      <alignment horizontal="left"/>
    </xf>
    <xf numFmtId="0" fontId="74" fillId="0" borderId="12"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24" xfId="0" applyFont="1" applyBorder="1" applyAlignment="1">
      <alignment horizontal="center" vertical="center" wrapText="1"/>
    </xf>
    <xf numFmtId="0" fontId="72" fillId="0" borderId="29" xfId="0" applyFont="1" applyBorder="1" applyAlignment="1">
      <alignment horizontal="left"/>
    </xf>
    <xf numFmtId="0" fontId="72" fillId="0" borderId="30" xfId="0" applyFont="1" applyBorder="1" applyAlignment="1">
      <alignment horizontal="left"/>
    </xf>
    <xf numFmtId="0" fontId="72" fillId="0" borderId="11" xfId="0" applyFont="1" applyBorder="1" applyAlignment="1">
      <alignment horizontal="left"/>
    </xf>
    <xf numFmtId="0" fontId="72" fillId="0" borderId="0" xfId="0" applyFont="1" applyAlignment="1">
      <alignment horizontal="left" wrapText="1"/>
    </xf>
    <xf numFmtId="0" fontId="80" fillId="0" borderId="0" xfId="0" applyFont="1" applyAlignment="1">
      <alignment horizontal="left" wrapText="1"/>
    </xf>
    <xf numFmtId="0" fontId="72" fillId="0" borderId="0" xfId="0" applyFont="1" applyAlignment="1">
      <alignment horizontal="center"/>
    </xf>
    <xf numFmtId="0" fontId="78" fillId="0" borderId="0" xfId="0" applyFont="1" applyAlignment="1">
      <alignment horizontal="left" vertical="center"/>
    </xf>
    <xf numFmtId="0" fontId="80" fillId="0" borderId="0" xfId="0" applyFont="1" applyAlignment="1">
      <alignment horizontal="right"/>
    </xf>
    <xf numFmtId="0" fontId="79" fillId="0" borderId="0" xfId="0" applyFont="1" applyAlignment="1">
      <alignment horizontal="center"/>
    </xf>
    <xf numFmtId="0" fontId="79" fillId="0" borderId="0" xfId="0" applyFont="1" applyAlignment="1">
      <alignment horizontal="left"/>
    </xf>
    <xf numFmtId="0" fontId="71" fillId="0" borderId="10" xfId="0" applyFont="1" applyBorder="1" applyAlignment="1">
      <alignment horizontal="left"/>
    </xf>
    <xf numFmtId="0" fontId="71" fillId="0" borderId="22" xfId="0" applyFont="1" applyBorder="1" applyAlignment="1">
      <alignment horizontal="center"/>
    </xf>
    <xf numFmtId="0" fontId="71" fillId="0" borderId="24" xfId="0" applyFont="1" applyBorder="1" applyAlignment="1">
      <alignment horizontal="left"/>
    </xf>
    <xf numFmtId="0" fontId="71" fillId="0" borderId="32" xfId="0" applyFont="1" applyBorder="1" applyAlignment="1">
      <alignment horizontal="left"/>
    </xf>
    <xf numFmtId="0" fontId="71" fillId="0" borderId="33" xfId="0" applyFont="1" applyBorder="1" applyAlignment="1">
      <alignment horizontal="left"/>
    </xf>
    <xf numFmtId="0" fontId="84" fillId="0" borderId="34" xfId="0" applyFont="1" applyBorder="1" applyAlignment="1">
      <alignment horizontal="center"/>
    </xf>
    <xf numFmtId="0" fontId="84" fillId="0" borderId="35" xfId="0" applyFont="1" applyBorder="1" applyAlignment="1">
      <alignment horizontal="center"/>
    </xf>
    <xf numFmtId="0" fontId="71" fillId="0" borderId="36" xfId="0" applyFont="1" applyBorder="1" applyAlignment="1">
      <alignment horizontal="center"/>
    </xf>
    <xf numFmtId="0" fontId="71" fillId="0" borderId="37" xfId="0" applyFont="1" applyBorder="1" applyAlignment="1">
      <alignment horizontal="center"/>
    </xf>
    <xf numFmtId="0" fontId="71" fillId="0" borderId="38" xfId="0" applyFont="1" applyBorder="1" applyAlignment="1">
      <alignment horizontal="left"/>
    </xf>
    <xf numFmtId="0" fontId="71" fillId="0" borderId="39" xfId="0" applyFont="1" applyBorder="1" applyAlignment="1">
      <alignment horizontal="left"/>
    </xf>
    <xf numFmtId="0" fontId="71" fillId="0" borderId="29" xfId="0" applyFont="1" applyBorder="1" applyAlignment="1">
      <alignment horizontal="left"/>
    </xf>
    <xf numFmtId="0" fontId="71" fillId="0" borderId="40" xfId="0" applyFont="1" applyBorder="1" applyAlignment="1">
      <alignment horizontal="left"/>
    </xf>
    <xf numFmtId="0" fontId="71" fillId="0" borderId="13" xfId="0" applyFont="1" applyBorder="1" applyAlignment="1">
      <alignment horizontal="left"/>
    </xf>
    <xf numFmtId="0" fontId="71" fillId="0" borderId="13" xfId="0" applyFont="1" applyBorder="1" applyAlignment="1">
      <alignment horizontal="left" vertical="center"/>
    </xf>
    <xf numFmtId="0" fontId="71" fillId="0" borderId="24" xfId="0" applyFont="1" applyBorder="1" applyAlignment="1">
      <alignment horizontal="left" vertical="center"/>
    </xf>
    <xf numFmtId="0" fontId="73" fillId="0" borderId="0" xfId="0" applyFont="1" applyAlignment="1">
      <alignment horizontal="center"/>
    </xf>
    <xf numFmtId="0" fontId="71" fillId="0" borderId="22" xfId="0" applyFont="1" applyBorder="1" applyAlignment="1">
      <alignment horizontal="center" vertical="center" wrapText="1" shrinkToFit="1"/>
    </xf>
    <xf numFmtId="0" fontId="74" fillId="0" borderId="10" xfId="0" applyFont="1" applyBorder="1" applyAlignment="1">
      <alignment horizontal="center"/>
    </xf>
    <xf numFmtId="0" fontId="74" fillId="0" borderId="29" xfId="0" applyFont="1" applyBorder="1" applyAlignment="1">
      <alignment horizontal="center"/>
    </xf>
    <xf numFmtId="0" fontId="74" fillId="0" borderId="11" xfId="0" applyFont="1" applyBorder="1" applyAlignment="1">
      <alignment horizontal="center"/>
    </xf>
    <xf numFmtId="0" fontId="74" fillId="0" borderId="32" xfId="0" applyFont="1" applyBorder="1" applyAlignment="1">
      <alignment horizontal="center"/>
    </xf>
    <xf numFmtId="0" fontId="74" fillId="0" borderId="41" xfId="0" applyFont="1" applyBorder="1" applyAlignment="1">
      <alignment horizontal="center"/>
    </xf>
    <xf numFmtId="0" fontId="74" fillId="0" borderId="13" xfId="0" applyFont="1" applyBorder="1" applyAlignment="1">
      <alignment horizontal="center"/>
    </xf>
    <xf numFmtId="0" fontId="71" fillId="0" borderId="15" xfId="0" applyFont="1" applyBorder="1" applyAlignment="1">
      <alignment horizontal="center" vertical="center" wrapText="1" shrinkToFit="1"/>
    </xf>
    <xf numFmtId="0" fontId="85" fillId="0" borderId="42" xfId="0" applyFont="1" applyBorder="1" applyAlignment="1">
      <alignment horizontal="center" wrapText="1" shrinkToFit="1"/>
    </xf>
    <xf numFmtId="0" fontId="85" fillId="0" borderId="43" xfId="0" applyFont="1" applyBorder="1" applyAlignment="1">
      <alignment horizontal="center" wrapText="1" shrinkToFit="1"/>
    </xf>
    <xf numFmtId="0" fontId="85" fillId="0" borderId="44" xfId="0" applyFont="1" applyBorder="1" applyAlignment="1">
      <alignment horizontal="center" wrapText="1" shrinkToFit="1"/>
    </xf>
    <xf numFmtId="0" fontId="79" fillId="35" borderId="11" xfId="0" applyFont="1" applyFill="1" applyBorder="1" applyAlignment="1">
      <alignment horizontal="center" vertical="center"/>
    </xf>
    <xf numFmtId="0" fontId="79" fillId="35" borderId="10" xfId="0" applyFont="1" applyFill="1" applyBorder="1" applyAlignment="1">
      <alignment horizontal="center" vertical="center"/>
    </xf>
    <xf numFmtId="0" fontId="72" fillId="35" borderId="10" xfId="0" applyFont="1" applyFill="1" applyBorder="1" applyAlignment="1">
      <alignment horizontal="center"/>
    </xf>
    <xf numFmtId="0" fontId="79" fillId="35" borderId="18" xfId="0" applyFont="1" applyFill="1" applyBorder="1" applyAlignment="1">
      <alignment horizontal="center" vertical="center"/>
    </xf>
    <xf numFmtId="0" fontId="72" fillId="35" borderId="41" xfId="0" applyFont="1" applyFill="1" applyBorder="1" applyAlignment="1">
      <alignment horizontal="center" vertical="center"/>
    </xf>
    <xf numFmtId="0" fontId="72" fillId="35" borderId="13" xfId="0" applyFont="1" applyFill="1" applyBorder="1" applyAlignment="1">
      <alignment horizontal="center" vertical="center"/>
    </xf>
    <xf numFmtId="0" fontId="72" fillId="35" borderId="11" xfId="0" applyFont="1" applyFill="1" applyBorder="1" applyAlignment="1">
      <alignment horizontal="center" vertical="center"/>
    </xf>
    <xf numFmtId="0" fontId="72" fillId="0" borderId="45" xfId="0" applyFont="1" applyBorder="1" applyAlignment="1">
      <alignment horizontal="center" vertical="center"/>
    </xf>
    <xf numFmtId="0" fontId="72" fillId="0" borderId="46" xfId="0" applyFont="1" applyBorder="1" applyAlignment="1">
      <alignment horizontal="center" vertical="center"/>
    </xf>
    <xf numFmtId="0" fontId="72" fillId="0" borderId="0" xfId="0" applyFont="1" applyBorder="1" applyAlignment="1">
      <alignment horizontal="center" vertical="center"/>
    </xf>
    <xf numFmtId="0" fontId="72" fillId="0" borderId="47" xfId="0" applyFont="1" applyBorder="1" applyAlignment="1">
      <alignment horizontal="center" vertical="center"/>
    </xf>
    <xf numFmtId="0" fontId="72" fillId="0" borderId="48" xfId="0" applyFont="1" applyBorder="1" applyAlignment="1">
      <alignment horizontal="center" vertical="center"/>
    </xf>
    <xf numFmtId="0" fontId="72" fillId="0" borderId="49" xfId="0" applyFont="1" applyBorder="1" applyAlignment="1">
      <alignment horizontal="center" vertical="center"/>
    </xf>
    <xf numFmtId="0" fontId="72" fillId="0" borderId="21" xfId="0" applyFont="1" applyBorder="1" applyAlignment="1">
      <alignment horizontal="center" vertical="center" wrapText="1" shrinkToFit="1"/>
    </xf>
    <xf numFmtId="0" fontId="72" fillId="0" borderId="22" xfId="0" applyFont="1" applyBorder="1" applyAlignment="1">
      <alignment horizontal="center" vertical="center" wrapText="1" shrinkToFit="1"/>
    </xf>
    <xf numFmtId="0" fontId="72" fillId="0" borderId="50" xfId="0" applyFont="1" applyBorder="1" applyAlignment="1">
      <alignment horizontal="center" vertical="center" wrapText="1" shrinkToFit="1"/>
    </xf>
    <xf numFmtId="0" fontId="10" fillId="0" borderId="0" xfId="0" applyFont="1" applyAlignment="1">
      <alignment horizontal="center" wrapText="1"/>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2" fillId="0" borderId="42" xfId="0" applyFont="1" applyBorder="1" applyAlignment="1">
      <alignment horizontal="center" vertical="center" wrapText="1" shrinkToFit="1"/>
    </xf>
    <xf numFmtId="0" fontId="72" fillId="0" borderId="43" xfId="0" applyFont="1" applyBorder="1" applyAlignment="1">
      <alignment horizontal="center" vertical="center" wrapText="1" shrinkToFit="1"/>
    </xf>
    <xf numFmtId="0" fontId="72" fillId="0" borderId="44" xfId="0" applyFont="1" applyBorder="1" applyAlignment="1">
      <alignment horizontal="center" vertical="center" wrapText="1" shrinkToFit="1"/>
    </xf>
    <xf numFmtId="0" fontId="72" fillId="0" borderId="51" xfId="0" applyFont="1" applyBorder="1" applyAlignment="1">
      <alignment horizontal="left" vertical="top"/>
    </xf>
    <xf numFmtId="0" fontId="72" fillId="0" borderId="15" xfId="0" applyFont="1" applyBorder="1" applyAlignment="1">
      <alignment horizontal="left" vertical="top"/>
    </xf>
    <xf numFmtId="0" fontId="72" fillId="0" borderId="16" xfId="0" applyFont="1" applyBorder="1" applyAlignment="1">
      <alignment horizontal="left" vertical="top"/>
    </xf>
    <xf numFmtId="0" fontId="72" fillId="35" borderId="18" xfId="0" applyFont="1" applyFill="1" applyBorder="1" applyAlignment="1">
      <alignment horizontal="center" vertical="center"/>
    </xf>
    <xf numFmtId="0" fontId="74" fillId="0" borderId="0" xfId="0" applyFont="1" applyAlignment="1">
      <alignment horizontal="center"/>
    </xf>
    <xf numFmtId="0" fontId="81" fillId="0" borderId="0" xfId="0" applyFont="1" applyAlignment="1">
      <alignment horizontal="center"/>
    </xf>
    <xf numFmtId="172" fontId="72" fillId="35" borderId="13" xfId="0" applyNumberFormat="1" applyFont="1" applyFill="1" applyBorder="1" applyAlignment="1">
      <alignment horizontal="center" vertical="center"/>
    </xf>
    <xf numFmtId="172" fontId="72" fillId="35" borderId="20" xfId="0" applyNumberFormat="1" applyFont="1" applyFill="1" applyBorder="1" applyAlignment="1">
      <alignment horizontal="center" vertical="center"/>
    </xf>
    <xf numFmtId="0" fontId="72" fillId="35" borderId="52" xfId="0" applyFont="1" applyFill="1" applyBorder="1" applyAlignment="1">
      <alignment horizontal="center" vertical="center"/>
    </xf>
    <xf numFmtId="0" fontId="72" fillId="35" borderId="45" xfId="0" applyFont="1" applyFill="1" applyBorder="1" applyAlignment="1">
      <alignment horizontal="center" vertical="center"/>
    </xf>
    <xf numFmtId="0" fontId="72" fillId="35" borderId="26" xfId="0" applyFont="1" applyFill="1" applyBorder="1" applyAlignment="1">
      <alignment horizontal="center" vertical="center"/>
    </xf>
    <xf numFmtId="0" fontId="72" fillId="35" borderId="25" xfId="0" applyFont="1" applyFill="1" applyBorder="1" applyAlignment="1">
      <alignment horizontal="center" vertical="center"/>
    </xf>
    <xf numFmtId="0" fontId="72" fillId="35" borderId="46" xfId="0" applyFont="1" applyFill="1" applyBorder="1" applyAlignment="1">
      <alignment horizontal="center" vertical="center"/>
    </xf>
    <xf numFmtId="0" fontId="86"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171450</xdr:rowOff>
    </xdr:from>
    <xdr:to>
      <xdr:col>1</xdr:col>
      <xdr:colOff>800100</xdr:colOff>
      <xdr:row>5</xdr:row>
      <xdr:rowOff>104775</xdr:rowOff>
    </xdr:to>
    <xdr:pic>
      <xdr:nvPicPr>
        <xdr:cNvPr id="1" name="Рисунок 1"/>
        <xdr:cNvPicPr preferRelativeResize="1">
          <a:picLocks noChangeAspect="1"/>
        </xdr:cNvPicPr>
      </xdr:nvPicPr>
      <xdr:blipFill>
        <a:blip r:embed="rId1"/>
        <a:stretch>
          <a:fillRect/>
        </a:stretch>
      </xdr:blipFill>
      <xdr:spPr>
        <a:xfrm>
          <a:off x="47625" y="171450"/>
          <a:ext cx="110490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1</xdr:col>
      <xdr:colOff>800100</xdr:colOff>
      <xdr:row>5</xdr:row>
      <xdr:rowOff>9525</xdr:rowOff>
    </xdr:to>
    <xdr:pic>
      <xdr:nvPicPr>
        <xdr:cNvPr id="1" name="Рисунок 2"/>
        <xdr:cNvPicPr preferRelativeResize="1">
          <a:picLocks noChangeAspect="1"/>
        </xdr:cNvPicPr>
      </xdr:nvPicPr>
      <xdr:blipFill>
        <a:blip r:embed="rId1"/>
        <a:stretch>
          <a:fillRect/>
        </a:stretch>
      </xdr:blipFill>
      <xdr:spPr>
        <a:xfrm>
          <a:off x="47625" y="76200"/>
          <a:ext cx="1104900" cy="1114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95250</xdr:rowOff>
    </xdr:from>
    <xdr:to>
      <xdr:col>1</xdr:col>
      <xdr:colOff>781050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8575" y="95250"/>
          <a:ext cx="110490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114300</xdr:rowOff>
    </xdr:from>
    <xdr:to>
      <xdr:col>1</xdr:col>
      <xdr:colOff>800100</xdr:colOff>
      <xdr:row>5</xdr:row>
      <xdr:rowOff>47625</xdr:rowOff>
    </xdr:to>
    <xdr:pic>
      <xdr:nvPicPr>
        <xdr:cNvPr id="1" name="Рисунок 1"/>
        <xdr:cNvPicPr preferRelativeResize="1">
          <a:picLocks noChangeAspect="1"/>
        </xdr:cNvPicPr>
      </xdr:nvPicPr>
      <xdr:blipFill>
        <a:blip r:embed="rId1"/>
        <a:stretch>
          <a:fillRect/>
        </a:stretch>
      </xdr:blipFill>
      <xdr:spPr>
        <a:xfrm>
          <a:off x="47625" y="114300"/>
          <a:ext cx="1104900" cy="1114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1</xdr:col>
      <xdr:colOff>809625</xdr:colOff>
      <xdr:row>5</xdr:row>
      <xdr:rowOff>19050</xdr:rowOff>
    </xdr:to>
    <xdr:pic>
      <xdr:nvPicPr>
        <xdr:cNvPr id="1" name="Рисунок 1"/>
        <xdr:cNvPicPr preferRelativeResize="1">
          <a:picLocks noChangeAspect="1"/>
        </xdr:cNvPicPr>
      </xdr:nvPicPr>
      <xdr:blipFill>
        <a:blip r:embed="rId1"/>
        <a:stretch>
          <a:fillRect/>
        </a:stretch>
      </xdr:blipFill>
      <xdr:spPr>
        <a:xfrm>
          <a:off x="57150" y="104775"/>
          <a:ext cx="1104900" cy="1114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133350</xdr:rowOff>
    </xdr:from>
    <xdr:to>
      <xdr:col>1</xdr:col>
      <xdr:colOff>800100</xdr:colOff>
      <xdr:row>6</xdr:row>
      <xdr:rowOff>0</xdr:rowOff>
    </xdr:to>
    <xdr:pic>
      <xdr:nvPicPr>
        <xdr:cNvPr id="1" name="Рисунок 2"/>
        <xdr:cNvPicPr preferRelativeResize="1">
          <a:picLocks noChangeAspect="1"/>
        </xdr:cNvPicPr>
      </xdr:nvPicPr>
      <xdr:blipFill>
        <a:blip r:embed="rId1"/>
        <a:stretch>
          <a:fillRect/>
        </a:stretch>
      </xdr:blipFill>
      <xdr:spPr>
        <a:xfrm>
          <a:off x="47625" y="133350"/>
          <a:ext cx="1104900" cy="1114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1</xdr:col>
      <xdr:colOff>819150</xdr:colOff>
      <xdr:row>4</xdr:row>
      <xdr:rowOff>85725</xdr:rowOff>
    </xdr:to>
    <xdr:pic>
      <xdr:nvPicPr>
        <xdr:cNvPr id="1" name="Рисунок 1"/>
        <xdr:cNvPicPr preferRelativeResize="1">
          <a:picLocks noChangeAspect="1"/>
        </xdr:cNvPicPr>
      </xdr:nvPicPr>
      <xdr:blipFill>
        <a:blip r:embed="rId1"/>
        <a:stretch>
          <a:fillRect/>
        </a:stretch>
      </xdr:blipFill>
      <xdr:spPr>
        <a:xfrm>
          <a:off x="66675" y="104775"/>
          <a:ext cx="1104900" cy="1114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142875</xdr:rowOff>
    </xdr:from>
    <xdr:to>
      <xdr:col>1</xdr:col>
      <xdr:colOff>790575</xdr:colOff>
      <xdr:row>5</xdr:row>
      <xdr:rowOff>47625</xdr:rowOff>
    </xdr:to>
    <xdr:pic>
      <xdr:nvPicPr>
        <xdr:cNvPr id="1" name="Рисунок 1"/>
        <xdr:cNvPicPr preferRelativeResize="1">
          <a:picLocks noChangeAspect="1"/>
        </xdr:cNvPicPr>
      </xdr:nvPicPr>
      <xdr:blipFill>
        <a:blip r:embed="rId1"/>
        <a:stretch>
          <a:fillRect/>
        </a:stretch>
      </xdr:blipFill>
      <xdr:spPr>
        <a:xfrm>
          <a:off x="38100" y="142875"/>
          <a:ext cx="1104900" cy="1114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1</xdr:col>
      <xdr:colOff>809625</xdr:colOff>
      <xdr:row>4</xdr:row>
      <xdr:rowOff>57150</xdr:rowOff>
    </xdr:to>
    <xdr:pic>
      <xdr:nvPicPr>
        <xdr:cNvPr id="1" name="Рисунок 1"/>
        <xdr:cNvPicPr preferRelativeResize="1">
          <a:picLocks noChangeAspect="1"/>
        </xdr:cNvPicPr>
      </xdr:nvPicPr>
      <xdr:blipFill>
        <a:blip r:embed="rId1"/>
        <a:stretch>
          <a:fillRect/>
        </a:stretch>
      </xdr:blipFill>
      <xdr:spPr>
        <a:xfrm>
          <a:off x="57150" y="76200"/>
          <a:ext cx="1104900" cy="1114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800100</xdr:colOff>
      <xdr:row>4</xdr:row>
      <xdr:rowOff>9525</xdr:rowOff>
    </xdr:to>
    <xdr:pic>
      <xdr:nvPicPr>
        <xdr:cNvPr id="1" name="Рисунок 1"/>
        <xdr:cNvPicPr preferRelativeResize="1">
          <a:picLocks noChangeAspect="1"/>
        </xdr:cNvPicPr>
      </xdr:nvPicPr>
      <xdr:blipFill>
        <a:blip r:embed="rId1"/>
        <a:stretch>
          <a:fillRect/>
        </a:stretch>
      </xdr:blipFill>
      <xdr:spPr>
        <a:xfrm>
          <a:off x="47625" y="57150"/>
          <a:ext cx="1104900" cy="1114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800100</xdr:colOff>
      <xdr:row>5</xdr:row>
      <xdr:rowOff>0</xdr:rowOff>
    </xdr:to>
    <xdr:pic>
      <xdr:nvPicPr>
        <xdr:cNvPr id="1" name="Рисунок 2"/>
        <xdr:cNvPicPr preferRelativeResize="1">
          <a:picLocks noChangeAspect="1"/>
        </xdr:cNvPicPr>
      </xdr:nvPicPr>
      <xdr:blipFill>
        <a:blip r:embed="rId1"/>
        <a:stretch>
          <a:fillRect/>
        </a:stretch>
      </xdr:blipFill>
      <xdr:spPr>
        <a:xfrm>
          <a:off x="47625" y="123825"/>
          <a:ext cx="110490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19050</xdr:rowOff>
    </xdr:from>
    <xdr:to>
      <xdr:col>2</xdr:col>
      <xdr:colOff>342900</xdr:colOff>
      <xdr:row>6</xdr:row>
      <xdr:rowOff>152400</xdr:rowOff>
    </xdr:to>
    <xdr:pic>
      <xdr:nvPicPr>
        <xdr:cNvPr id="1" name="Рисунок 1"/>
        <xdr:cNvPicPr preferRelativeResize="1">
          <a:picLocks noChangeAspect="1"/>
        </xdr:cNvPicPr>
      </xdr:nvPicPr>
      <xdr:blipFill>
        <a:blip r:embed="rId1"/>
        <a:stretch>
          <a:fillRect/>
        </a:stretch>
      </xdr:blipFill>
      <xdr:spPr>
        <a:xfrm>
          <a:off x="295275" y="19050"/>
          <a:ext cx="1266825" cy="12763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1</xdr:col>
      <xdr:colOff>809625</xdr:colOff>
      <xdr:row>4</xdr:row>
      <xdr:rowOff>28575</xdr:rowOff>
    </xdr:to>
    <xdr:pic>
      <xdr:nvPicPr>
        <xdr:cNvPr id="1" name="Рисунок 1"/>
        <xdr:cNvPicPr preferRelativeResize="1">
          <a:picLocks noChangeAspect="1"/>
        </xdr:cNvPicPr>
      </xdr:nvPicPr>
      <xdr:blipFill>
        <a:blip r:embed="rId1"/>
        <a:stretch>
          <a:fillRect/>
        </a:stretch>
      </xdr:blipFill>
      <xdr:spPr>
        <a:xfrm>
          <a:off x="57150" y="76200"/>
          <a:ext cx="1104900" cy="1114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1</xdr:col>
      <xdr:colOff>781050</xdr:colOff>
      <xdr:row>4</xdr:row>
      <xdr:rowOff>38100</xdr:rowOff>
    </xdr:to>
    <xdr:pic>
      <xdr:nvPicPr>
        <xdr:cNvPr id="1" name="Рисунок 1"/>
        <xdr:cNvPicPr preferRelativeResize="1">
          <a:picLocks noChangeAspect="1"/>
        </xdr:cNvPicPr>
      </xdr:nvPicPr>
      <xdr:blipFill>
        <a:blip r:embed="rId1"/>
        <a:stretch>
          <a:fillRect/>
        </a:stretch>
      </xdr:blipFill>
      <xdr:spPr>
        <a:xfrm>
          <a:off x="28575" y="85725"/>
          <a:ext cx="1104900" cy="1114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104775</xdr:rowOff>
    </xdr:from>
    <xdr:to>
      <xdr:col>1</xdr:col>
      <xdr:colOff>781050</xdr:colOff>
      <xdr:row>4</xdr:row>
      <xdr:rowOff>9525</xdr:rowOff>
    </xdr:to>
    <xdr:pic>
      <xdr:nvPicPr>
        <xdr:cNvPr id="1" name="Рисунок 2"/>
        <xdr:cNvPicPr preferRelativeResize="1">
          <a:picLocks noChangeAspect="1"/>
        </xdr:cNvPicPr>
      </xdr:nvPicPr>
      <xdr:blipFill>
        <a:blip r:embed="rId1"/>
        <a:stretch>
          <a:fillRect/>
        </a:stretch>
      </xdr:blipFill>
      <xdr:spPr>
        <a:xfrm>
          <a:off x="28575" y="104775"/>
          <a:ext cx="1104900" cy="1114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1</xdr:col>
      <xdr:colOff>809625</xdr:colOff>
      <xdr:row>4</xdr:row>
      <xdr:rowOff>76200</xdr:rowOff>
    </xdr:to>
    <xdr:pic>
      <xdr:nvPicPr>
        <xdr:cNvPr id="1" name="Рисунок 2"/>
        <xdr:cNvPicPr preferRelativeResize="1">
          <a:picLocks noChangeAspect="1"/>
        </xdr:cNvPicPr>
      </xdr:nvPicPr>
      <xdr:blipFill>
        <a:blip r:embed="rId1"/>
        <a:stretch>
          <a:fillRect/>
        </a:stretch>
      </xdr:blipFill>
      <xdr:spPr>
        <a:xfrm>
          <a:off x="57150" y="104775"/>
          <a:ext cx="1104900" cy="1114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95250</xdr:rowOff>
    </xdr:from>
    <xdr:to>
      <xdr:col>1</xdr:col>
      <xdr:colOff>790575</xdr:colOff>
      <xdr:row>5</xdr:row>
      <xdr:rowOff>9525</xdr:rowOff>
    </xdr:to>
    <xdr:pic>
      <xdr:nvPicPr>
        <xdr:cNvPr id="1" name="Рисунок 2"/>
        <xdr:cNvPicPr preferRelativeResize="1">
          <a:picLocks noChangeAspect="1"/>
        </xdr:cNvPicPr>
      </xdr:nvPicPr>
      <xdr:blipFill>
        <a:blip r:embed="rId1"/>
        <a:stretch>
          <a:fillRect/>
        </a:stretch>
      </xdr:blipFill>
      <xdr:spPr>
        <a:xfrm>
          <a:off x="38100" y="95250"/>
          <a:ext cx="1104900" cy="1114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114300</xdr:rowOff>
    </xdr:from>
    <xdr:to>
      <xdr:col>1</xdr:col>
      <xdr:colOff>800100</xdr:colOff>
      <xdr:row>5</xdr:row>
      <xdr:rowOff>66675</xdr:rowOff>
    </xdr:to>
    <xdr:pic>
      <xdr:nvPicPr>
        <xdr:cNvPr id="1" name="Рисунок 2"/>
        <xdr:cNvPicPr preferRelativeResize="1">
          <a:picLocks noChangeAspect="1"/>
        </xdr:cNvPicPr>
      </xdr:nvPicPr>
      <xdr:blipFill>
        <a:blip r:embed="rId1"/>
        <a:stretch>
          <a:fillRect/>
        </a:stretch>
      </xdr:blipFill>
      <xdr:spPr>
        <a:xfrm>
          <a:off x="47625" y="114300"/>
          <a:ext cx="1104900" cy="1114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104775</xdr:rowOff>
    </xdr:from>
    <xdr:to>
      <xdr:col>1</xdr:col>
      <xdr:colOff>781050</xdr:colOff>
      <xdr:row>5</xdr:row>
      <xdr:rowOff>38100</xdr:rowOff>
    </xdr:to>
    <xdr:pic>
      <xdr:nvPicPr>
        <xdr:cNvPr id="1" name="Рисунок 1"/>
        <xdr:cNvPicPr preferRelativeResize="1">
          <a:picLocks noChangeAspect="1"/>
        </xdr:cNvPicPr>
      </xdr:nvPicPr>
      <xdr:blipFill>
        <a:blip r:embed="rId1"/>
        <a:stretch>
          <a:fillRect/>
        </a:stretch>
      </xdr:blipFill>
      <xdr:spPr>
        <a:xfrm>
          <a:off x="28575" y="104775"/>
          <a:ext cx="1104900" cy="1114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800100</xdr:colOff>
      <xdr:row>5</xdr:row>
      <xdr:rowOff>28575</xdr:rowOff>
    </xdr:to>
    <xdr:pic>
      <xdr:nvPicPr>
        <xdr:cNvPr id="1" name="Рисунок 2"/>
        <xdr:cNvPicPr preferRelativeResize="1">
          <a:picLocks noChangeAspect="1"/>
        </xdr:cNvPicPr>
      </xdr:nvPicPr>
      <xdr:blipFill>
        <a:blip r:embed="rId1"/>
        <a:stretch>
          <a:fillRect/>
        </a:stretch>
      </xdr:blipFill>
      <xdr:spPr>
        <a:xfrm>
          <a:off x="47625" y="85725"/>
          <a:ext cx="1104900" cy="1114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104775</xdr:rowOff>
    </xdr:from>
    <xdr:to>
      <xdr:col>1</xdr:col>
      <xdr:colOff>790575</xdr:colOff>
      <xdr:row>5</xdr:row>
      <xdr:rowOff>28575</xdr:rowOff>
    </xdr:to>
    <xdr:pic>
      <xdr:nvPicPr>
        <xdr:cNvPr id="1" name="Рисунок 3"/>
        <xdr:cNvPicPr preferRelativeResize="1">
          <a:picLocks noChangeAspect="1"/>
        </xdr:cNvPicPr>
      </xdr:nvPicPr>
      <xdr:blipFill>
        <a:blip r:embed="rId1"/>
        <a:stretch>
          <a:fillRect/>
        </a:stretch>
      </xdr:blipFill>
      <xdr:spPr>
        <a:xfrm>
          <a:off x="38100" y="104775"/>
          <a:ext cx="1104900" cy="1114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1</xdr:col>
      <xdr:colOff>790575</xdr:colOff>
      <xdr:row>5</xdr:row>
      <xdr:rowOff>19050</xdr:rowOff>
    </xdr:to>
    <xdr:pic>
      <xdr:nvPicPr>
        <xdr:cNvPr id="1" name="Рисунок 1"/>
        <xdr:cNvPicPr preferRelativeResize="1">
          <a:picLocks noChangeAspect="1"/>
        </xdr:cNvPicPr>
      </xdr:nvPicPr>
      <xdr:blipFill>
        <a:blip r:embed="rId1"/>
        <a:stretch>
          <a:fillRect/>
        </a:stretch>
      </xdr:blipFill>
      <xdr:spPr>
        <a:xfrm>
          <a:off x="38100" y="85725"/>
          <a:ext cx="110490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1</xdr:col>
      <xdr:colOff>781050</xdr:colOff>
      <xdr:row>5</xdr:row>
      <xdr:rowOff>0</xdr:rowOff>
    </xdr:to>
    <xdr:pic>
      <xdr:nvPicPr>
        <xdr:cNvPr id="1" name="Рисунок 1"/>
        <xdr:cNvPicPr preferRelativeResize="1">
          <a:picLocks noChangeAspect="1"/>
        </xdr:cNvPicPr>
      </xdr:nvPicPr>
      <xdr:blipFill>
        <a:blip r:embed="rId1"/>
        <a:stretch>
          <a:fillRect/>
        </a:stretch>
      </xdr:blipFill>
      <xdr:spPr>
        <a:xfrm>
          <a:off x="28575" y="123825"/>
          <a:ext cx="1104900" cy="1114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1</xdr:col>
      <xdr:colOff>809625</xdr:colOff>
      <xdr:row>4</xdr:row>
      <xdr:rowOff>38100</xdr:rowOff>
    </xdr:to>
    <xdr:pic>
      <xdr:nvPicPr>
        <xdr:cNvPr id="1" name="Рисунок 1"/>
        <xdr:cNvPicPr preferRelativeResize="1">
          <a:picLocks noChangeAspect="1"/>
        </xdr:cNvPicPr>
      </xdr:nvPicPr>
      <xdr:blipFill>
        <a:blip r:embed="rId1"/>
        <a:stretch>
          <a:fillRect/>
        </a:stretch>
      </xdr:blipFill>
      <xdr:spPr>
        <a:xfrm>
          <a:off x="57150" y="66675"/>
          <a:ext cx="1104900" cy="1114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1</xdr:col>
      <xdr:colOff>800100</xdr:colOff>
      <xdr:row>4</xdr:row>
      <xdr:rowOff>57150</xdr:rowOff>
    </xdr:to>
    <xdr:pic>
      <xdr:nvPicPr>
        <xdr:cNvPr id="1" name="Рисунок 2"/>
        <xdr:cNvPicPr preferRelativeResize="1">
          <a:picLocks noChangeAspect="1"/>
        </xdr:cNvPicPr>
      </xdr:nvPicPr>
      <xdr:blipFill>
        <a:blip r:embed="rId1"/>
        <a:stretch>
          <a:fillRect/>
        </a:stretch>
      </xdr:blipFill>
      <xdr:spPr>
        <a:xfrm>
          <a:off x="47625" y="66675"/>
          <a:ext cx="1104900" cy="11144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800100</xdr:colOff>
      <xdr:row>5</xdr:row>
      <xdr:rowOff>19050</xdr:rowOff>
    </xdr:to>
    <xdr:pic>
      <xdr:nvPicPr>
        <xdr:cNvPr id="1" name="Рисунок 1"/>
        <xdr:cNvPicPr preferRelativeResize="1">
          <a:picLocks noChangeAspect="1"/>
        </xdr:cNvPicPr>
      </xdr:nvPicPr>
      <xdr:blipFill>
        <a:blip r:embed="rId1"/>
        <a:stretch>
          <a:fillRect/>
        </a:stretch>
      </xdr:blipFill>
      <xdr:spPr>
        <a:xfrm>
          <a:off x="47625" y="123825"/>
          <a:ext cx="1104900"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1</xdr:col>
      <xdr:colOff>781050</xdr:colOff>
      <xdr:row>5</xdr:row>
      <xdr:rowOff>9525</xdr:rowOff>
    </xdr:to>
    <xdr:pic>
      <xdr:nvPicPr>
        <xdr:cNvPr id="1" name="Рисунок 1"/>
        <xdr:cNvPicPr preferRelativeResize="1">
          <a:picLocks noChangeAspect="1"/>
        </xdr:cNvPicPr>
      </xdr:nvPicPr>
      <xdr:blipFill>
        <a:blip r:embed="rId1"/>
        <a:stretch>
          <a:fillRect/>
        </a:stretch>
      </xdr:blipFill>
      <xdr:spPr>
        <a:xfrm>
          <a:off x="28575" y="123825"/>
          <a:ext cx="1104900" cy="1114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1</xdr:col>
      <xdr:colOff>800100</xdr:colOff>
      <xdr:row>5</xdr:row>
      <xdr:rowOff>9525</xdr:rowOff>
    </xdr:to>
    <xdr:pic>
      <xdr:nvPicPr>
        <xdr:cNvPr id="1" name="Рисунок 1"/>
        <xdr:cNvPicPr preferRelativeResize="1">
          <a:picLocks noChangeAspect="1"/>
        </xdr:cNvPicPr>
      </xdr:nvPicPr>
      <xdr:blipFill>
        <a:blip r:embed="rId1"/>
        <a:stretch>
          <a:fillRect/>
        </a:stretch>
      </xdr:blipFill>
      <xdr:spPr>
        <a:xfrm>
          <a:off x="47625" y="76200"/>
          <a:ext cx="1104900" cy="1114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142875</xdr:rowOff>
    </xdr:from>
    <xdr:to>
      <xdr:col>1</xdr:col>
      <xdr:colOff>781050</xdr:colOff>
      <xdr:row>5</xdr:row>
      <xdr:rowOff>9525</xdr:rowOff>
    </xdr:to>
    <xdr:pic>
      <xdr:nvPicPr>
        <xdr:cNvPr id="1" name="Рисунок 2"/>
        <xdr:cNvPicPr preferRelativeResize="1">
          <a:picLocks noChangeAspect="1"/>
        </xdr:cNvPicPr>
      </xdr:nvPicPr>
      <xdr:blipFill>
        <a:blip r:embed="rId1"/>
        <a:stretch>
          <a:fillRect/>
        </a:stretch>
      </xdr:blipFill>
      <xdr:spPr>
        <a:xfrm>
          <a:off x="28575" y="142875"/>
          <a:ext cx="1104900"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142875</xdr:rowOff>
    </xdr:from>
    <xdr:to>
      <xdr:col>1</xdr:col>
      <xdr:colOff>790575</xdr:colOff>
      <xdr:row>5</xdr:row>
      <xdr:rowOff>38100</xdr:rowOff>
    </xdr:to>
    <xdr:pic>
      <xdr:nvPicPr>
        <xdr:cNvPr id="1" name="Рисунок 1"/>
        <xdr:cNvPicPr preferRelativeResize="1">
          <a:picLocks noChangeAspect="1"/>
        </xdr:cNvPicPr>
      </xdr:nvPicPr>
      <xdr:blipFill>
        <a:blip r:embed="rId1"/>
        <a:stretch>
          <a:fillRect/>
        </a:stretch>
      </xdr:blipFill>
      <xdr:spPr>
        <a:xfrm>
          <a:off x="38100" y="142875"/>
          <a:ext cx="1104900" cy="1114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114300</xdr:rowOff>
    </xdr:from>
    <xdr:to>
      <xdr:col>1</xdr:col>
      <xdr:colOff>790575</xdr:colOff>
      <xdr:row>5</xdr:row>
      <xdr:rowOff>28575</xdr:rowOff>
    </xdr:to>
    <xdr:pic>
      <xdr:nvPicPr>
        <xdr:cNvPr id="1" name="Рисунок 1"/>
        <xdr:cNvPicPr preferRelativeResize="1">
          <a:picLocks noChangeAspect="1"/>
        </xdr:cNvPicPr>
      </xdr:nvPicPr>
      <xdr:blipFill>
        <a:blip r:embed="rId1"/>
        <a:stretch>
          <a:fillRect/>
        </a:stretch>
      </xdr:blipFill>
      <xdr:spPr>
        <a:xfrm>
          <a:off x="38100" y="114300"/>
          <a:ext cx="1104900" cy="1114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114300</xdr:rowOff>
    </xdr:from>
    <xdr:to>
      <xdr:col>1</xdr:col>
      <xdr:colOff>790575</xdr:colOff>
      <xdr:row>5</xdr:row>
      <xdr:rowOff>38100</xdr:rowOff>
    </xdr:to>
    <xdr:pic>
      <xdr:nvPicPr>
        <xdr:cNvPr id="1" name="Рисунок 2"/>
        <xdr:cNvPicPr preferRelativeResize="1">
          <a:picLocks noChangeAspect="1"/>
        </xdr:cNvPicPr>
      </xdr:nvPicPr>
      <xdr:blipFill>
        <a:blip r:embed="rId1"/>
        <a:stretch>
          <a:fillRect/>
        </a:stretch>
      </xdr:blipFill>
      <xdr:spPr>
        <a:xfrm>
          <a:off x="38100" y="114300"/>
          <a:ext cx="11049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7.x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8.x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29.x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30.x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31.x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32.x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324981@bk.ru"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0"/>
  <sheetViews>
    <sheetView zoomScalePageLayoutView="0" workbookViewId="0" topLeftCell="A14">
      <selection activeCell="X25" sqref="X25"/>
    </sheetView>
  </sheetViews>
  <sheetFormatPr defaultColWidth="8.8515625" defaultRowHeight="15"/>
  <cols>
    <col min="1" max="1" width="5.28125" style="18" customWidth="1"/>
    <col min="2" max="2" width="12.421875" style="22" customWidth="1"/>
    <col min="3" max="10" width="9.7109375" style="22" customWidth="1"/>
    <col min="11" max="12" width="0" style="22" hidden="1" customWidth="1"/>
    <col min="13" max="13" width="8.8515625" style="22" hidden="1"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6.75" customHeight="1">
      <c r="A4" s="27"/>
      <c r="B4" s="27"/>
      <c r="C4" s="117"/>
      <c r="D4" s="117"/>
      <c r="E4" s="117"/>
      <c r="F4" s="117"/>
      <c r="G4" s="117"/>
      <c r="H4" s="117"/>
      <c r="I4" s="27"/>
      <c r="J4" s="27"/>
      <c r="N4" s="22" t="s">
        <v>19</v>
      </c>
      <c r="S4" s="22" t="s">
        <v>102</v>
      </c>
      <c r="U4" s="22" t="s">
        <v>47</v>
      </c>
    </row>
    <row r="5" spans="1:21" ht="7.5" customHeight="1">
      <c r="A5" s="30"/>
      <c r="B5" s="31"/>
      <c r="C5" s="31"/>
      <c r="D5" s="31"/>
      <c r="E5" s="31"/>
      <c r="F5" s="31"/>
      <c r="G5" s="31"/>
      <c r="H5" s="31"/>
      <c r="I5" s="31"/>
      <c r="J5" s="31"/>
      <c r="N5" s="22" t="s">
        <v>20</v>
      </c>
      <c r="S5" s="22" t="s">
        <v>103</v>
      </c>
      <c r="U5" s="22" t="s">
        <v>48</v>
      </c>
    </row>
    <row r="6" spans="1:21" ht="9.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9.75" customHeight="1">
      <c r="A8" s="32"/>
      <c r="B8" s="33"/>
      <c r="C8" s="33"/>
      <c r="D8" s="33"/>
      <c r="E8" s="33"/>
      <c r="F8" s="33"/>
      <c r="G8" s="33"/>
      <c r="H8" s="33"/>
      <c r="I8" s="33"/>
      <c r="J8" s="33"/>
      <c r="N8" s="22" t="s">
        <v>39</v>
      </c>
      <c r="S8" s="22" t="s">
        <v>42</v>
      </c>
      <c r="U8" s="22" t="s">
        <v>51</v>
      </c>
    </row>
    <row r="9" spans="1:21" ht="15">
      <c r="A9" s="34"/>
      <c r="B9" s="35" t="s">
        <v>21</v>
      </c>
      <c r="C9" s="103" t="s">
        <v>215</v>
      </c>
      <c r="D9" s="103"/>
      <c r="E9" s="35" t="s">
        <v>22</v>
      </c>
      <c r="F9" s="103" t="s">
        <v>178</v>
      </c>
      <c r="G9" s="103"/>
      <c r="H9" s="35" t="s">
        <v>23</v>
      </c>
      <c r="I9" s="103" t="s">
        <v>179</v>
      </c>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v>33321</v>
      </c>
      <c r="E11" s="108"/>
      <c r="F11" s="35"/>
      <c r="G11" s="107" t="s">
        <v>235</v>
      </c>
      <c r="H11" s="107"/>
      <c r="I11" s="106" t="s">
        <v>236</v>
      </c>
      <c r="J11" s="106"/>
      <c r="N11" s="22" t="s">
        <v>92</v>
      </c>
      <c r="U11" s="22" t="s">
        <v>54</v>
      </c>
    </row>
    <row r="12" spans="1:21" ht="26.25">
      <c r="A12" s="34"/>
      <c r="B12" s="36" t="s">
        <v>227</v>
      </c>
      <c r="C12" s="106" t="s">
        <v>17</v>
      </c>
      <c r="D12" s="106"/>
      <c r="E12" s="35"/>
      <c r="F12" s="105" t="s">
        <v>40</v>
      </c>
      <c r="G12" s="105"/>
      <c r="H12" s="106" t="s">
        <v>41</v>
      </c>
      <c r="I12" s="106"/>
      <c r="J12" s="106"/>
      <c r="N12" s="22" t="s">
        <v>102</v>
      </c>
      <c r="U12" s="22" t="s">
        <v>55</v>
      </c>
    </row>
    <row r="13" spans="1:21" ht="15">
      <c r="A13" s="34"/>
      <c r="B13" s="107" t="s">
        <v>29</v>
      </c>
      <c r="C13" s="107"/>
      <c r="D13" s="37" t="s">
        <v>16</v>
      </c>
      <c r="E13" s="35" t="s">
        <v>188</v>
      </c>
      <c r="F13" s="38">
        <v>23</v>
      </c>
      <c r="G13" s="35" t="s">
        <v>84</v>
      </c>
      <c r="H13" s="37">
        <v>180</v>
      </c>
      <c r="I13" s="35" t="s">
        <v>85</v>
      </c>
      <c r="J13" s="37">
        <v>82</v>
      </c>
      <c r="N13" s="22" t="s">
        <v>103</v>
      </c>
      <c r="U13" s="22" t="s">
        <v>56</v>
      </c>
    </row>
    <row r="14" spans="1:21" ht="15">
      <c r="A14" s="34"/>
      <c r="B14" s="107" t="s">
        <v>30</v>
      </c>
      <c r="C14" s="107"/>
      <c r="D14" s="103" t="s">
        <v>216</v>
      </c>
      <c r="E14" s="103"/>
      <c r="F14" s="105" t="s">
        <v>31</v>
      </c>
      <c r="G14" s="105"/>
      <c r="H14" s="103" t="s">
        <v>217</v>
      </c>
      <c r="I14" s="103"/>
      <c r="J14" s="35"/>
      <c r="N14" s="22" t="s">
        <v>20</v>
      </c>
      <c r="U14" s="22" t="s">
        <v>57</v>
      </c>
    </row>
    <row r="15" spans="1:21" ht="15">
      <c r="A15" s="34"/>
      <c r="B15" s="107" t="s">
        <v>32</v>
      </c>
      <c r="C15" s="107"/>
      <c r="D15" s="107"/>
      <c r="E15" s="107"/>
      <c r="F15" s="106" t="s">
        <v>113</v>
      </c>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t="s">
        <v>117</v>
      </c>
      <c r="D19" s="104"/>
      <c r="E19" s="104" t="s">
        <v>192</v>
      </c>
      <c r="F19" s="104"/>
      <c r="G19" s="104"/>
      <c r="H19" s="104" t="s">
        <v>189</v>
      </c>
      <c r="I19" s="104"/>
      <c r="J19" s="104"/>
      <c r="N19" s="22" t="s">
        <v>106</v>
      </c>
      <c r="U19" s="22" t="s">
        <v>62</v>
      </c>
    </row>
    <row r="20" spans="1:21" ht="12.75" customHeight="1">
      <c r="A20" s="34"/>
      <c r="B20" s="116"/>
      <c r="C20" s="104" t="s">
        <v>117</v>
      </c>
      <c r="D20" s="104"/>
      <c r="E20" s="104" t="s">
        <v>192</v>
      </c>
      <c r="F20" s="104"/>
      <c r="G20" s="104"/>
      <c r="H20" s="104" t="s">
        <v>189</v>
      </c>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t="s">
        <v>224</v>
      </c>
      <c r="F23" s="104"/>
      <c r="G23" s="104"/>
      <c r="H23" s="104" t="s">
        <v>225</v>
      </c>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t="s">
        <v>196</v>
      </c>
      <c r="N29" s="22" t="s">
        <v>117</v>
      </c>
    </row>
    <row r="30" spans="1:21" ht="12" customHeight="1">
      <c r="A30" s="34"/>
      <c r="B30" s="126"/>
      <c r="C30" s="45" t="s">
        <v>199</v>
      </c>
      <c r="D30" s="45"/>
      <c r="E30" s="45"/>
      <c r="F30" s="45"/>
      <c r="G30" s="45"/>
      <c r="H30" s="45"/>
      <c r="I30" s="45"/>
      <c r="J30" s="45"/>
      <c r="N30" s="22" t="s">
        <v>118</v>
      </c>
      <c r="U30" s="22" t="s">
        <v>72</v>
      </c>
    </row>
    <row r="31" spans="1:21" ht="12" customHeight="1">
      <c r="A31" s="34"/>
      <c r="B31" s="127"/>
      <c r="C31" s="45"/>
      <c r="D31" s="45"/>
      <c r="E31" s="45"/>
      <c r="F31" s="45"/>
      <c r="G31" s="45"/>
      <c r="H31" s="45"/>
      <c r="I31" s="45" t="s">
        <v>196</v>
      </c>
      <c r="J31" s="45"/>
      <c r="U31" s="22" t="s">
        <v>73</v>
      </c>
    </row>
    <row r="32" spans="1:21" ht="12.75" customHeight="1">
      <c r="A32" s="34"/>
      <c r="B32" s="123" t="s">
        <v>201</v>
      </c>
      <c r="C32" s="123"/>
      <c r="D32" s="113" t="s">
        <v>223</v>
      </c>
      <c r="E32" s="113"/>
      <c r="F32" s="113"/>
      <c r="G32" s="113"/>
      <c r="H32" s="113"/>
      <c r="I32" s="113"/>
      <c r="J32" s="113"/>
      <c r="U32" s="22" t="s">
        <v>74</v>
      </c>
    </row>
    <row r="33" spans="1:14" ht="12.75" customHeight="1">
      <c r="A33" s="34"/>
      <c r="B33" s="109" t="s">
        <v>200</v>
      </c>
      <c r="C33" s="110"/>
      <c r="D33" s="46" t="s">
        <v>33</v>
      </c>
      <c r="E33" s="113">
        <v>89179999999</v>
      </c>
      <c r="F33" s="114"/>
      <c r="G33" s="114"/>
      <c r="H33" s="114"/>
      <c r="I33" s="114"/>
      <c r="J33" s="114"/>
      <c r="N33" s="22" t="s">
        <v>41</v>
      </c>
    </row>
    <row r="34" spans="1:14" ht="12.75" customHeight="1">
      <c r="A34" s="34"/>
      <c r="B34" s="111"/>
      <c r="C34" s="112"/>
      <c r="D34" s="46" t="s">
        <v>34</v>
      </c>
      <c r="E34" s="115" t="s">
        <v>180</v>
      </c>
      <c r="F34" s="115"/>
      <c r="G34" s="115"/>
      <c r="H34" s="115"/>
      <c r="I34" s="115"/>
      <c r="J34" s="115"/>
      <c r="N34" s="22" t="s">
        <v>92</v>
      </c>
    </row>
    <row r="35" spans="1:14" ht="12.75" customHeight="1">
      <c r="A35" s="34"/>
      <c r="B35" s="128" t="s">
        <v>35</v>
      </c>
      <c r="C35" s="129"/>
      <c r="D35" s="130"/>
      <c r="E35" s="47" t="s">
        <v>39</v>
      </c>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B28 B29:G31 J19:J22 H19:H20 E24:E26 G24:H26 J24:J26" name="Хороший_2_1_1_4"/>
    <protectedRange sqref="C9 F9 I9 D11 I11 C12 D14:E14 H12:H14 J13 F15:F16 E35 D13 C29:G31 H19:H22 J19:J22 C24:E26 C23:D23 H24:H26 J24:J26 C19:D20 C21:E22" name="Очень хороший_2_1_1_4"/>
    <protectedRange sqref="E19 G19" name="Хороший_2_1_10"/>
    <protectedRange sqref="E19" name="Очень хороший_2_1_10"/>
    <protectedRange sqref="E20 G20" name="Хороший_2_1_2_3"/>
    <protectedRange sqref="E20" name="Очень хороший_2_1_2_3"/>
    <protectedRange sqref="E23 G23" name="Хороший_2_1_3_3"/>
    <protectedRange sqref="E23" name="Очень хороший_2_1_3_3"/>
    <protectedRange sqref="H23 J23" name="Хороший_2_1_4_3"/>
    <protectedRange sqref="H23 J23" name="Очень хороший_2_1_4_3"/>
    <protectedRange sqref="H29:J31" name="Хороший_2_1_5_3"/>
    <protectedRange sqref="H29:J31" name="Очень хороший_2_1_5_3"/>
    <protectedRange sqref="D32:J32" name="Хороший_2_1_6_3"/>
    <protectedRange sqref="D32" name="Очень хороший_2_1_6_3"/>
    <protectedRange sqref="E33:J33" name="Хороший_2_1_7_3"/>
    <protectedRange sqref="E33" name="Очень хороший_2_1_7_3"/>
    <protectedRange sqref="I34:J34 F34:G34" name="Хороший_1_1_1_4"/>
    <protectedRange sqref="E34" name="Очень хороший_1_1_1_4"/>
  </protectedRanges>
  <mergeCells count="65">
    <mergeCell ref="B50:C50"/>
    <mergeCell ref="B27:B31"/>
    <mergeCell ref="B35:D35"/>
    <mergeCell ref="B37:J41"/>
    <mergeCell ref="B42:J45"/>
    <mergeCell ref="D47:E47"/>
    <mergeCell ref="H47:I47"/>
    <mergeCell ref="B49:C49"/>
    <mergeCell ref="D49:J49"/>
    <mergeCell ref="B47:C47"/>
    <mergeCell ref="C26:D26"/>
    <mergeCell ref="E26:G26"/>
    <mergeCell ref="H26:J26"/>
    <mergeCell ref="B32:C32"/>
    <mergeCell ref="D32:J32"/>
    <mergeCell ref="B23:B26"/>
    <mergeCell ref="C23:D23"/>
    <mergeCell ref="E23:G23"/>
    <mergeCell ref="H23:J23"/>
    <mergeCell ref="C24:D24"/>
    <mergeCell ref="C25:D25"/>
    <mergeCell ref="E25:G25"/>
    <mergeCell ref="H25:J25"/>
    <mergeCell ref="C21:D21"/>
    <mergeCell ref="E21:G21"/>
    <mergeCell ref="H21:J21"/>
    <mergeCell ref="C22:D22"/>
    <mergeCell ref="E22:G22"/>
    <mergeCell ref="C2:H4"/>
    <mergeCell ref="G10:J10"/>
    <mergeCell ref="B17:J17"/>
    <mergeCell ref="C18:D18"/>
    <mergeCell ref="E18:G18"/>
    <mergeCell ref="H18:J18"/>
    <mergeCell ref="B13:C13"/>
    <mergeCell ref="B14:C14"/>
    <mergeCell ref="D14:E14"/>
    <mergeCell ref="B15:E15"/>
    <mergeCell ref="B33:C34"/>
    <mergeCell ref="E33:J33"/>
    <mergeCell ref="E34:J34"/>
    <mergeCell ref="B19:B22"/>
    <mergeCell ref="C19:D19"/>
    <mergeCell ref="E19:G19"/>
    <mergeCell ref="H19:J19"/>
    <mergeCell ref="H22:J22"/>
    <mergeCell ref="E24:G24"/>
    <mergeCell ref="H24:J24"/>
    <mergeCell ref="B11:C11"/>
    <mergeCell ref="D11:E11"/>
    <mergeCell ref="G11:H11"/>
    <mergeCell ref="I11:J11"/>
    <mergeCell ref="C12:D12"/>
    <mergeCell ref="F12:G12"/>
    <mergeCell ref="H12:J12"/>
    <mergeCell ref="A7:J7"/>
    <mergeCell ref="C9:D9"/>
    <mergeCell ref="F9:G9"/>
    <mergeCell ref="I9:J9"/>
    <mergeCell ref="C20:D20"/>
    <mergeCell ref="E20:G20"/>
    <mergeCell ref="H20:J20"/>
    <mergeCell ref="F14:G14"/>
    <mergeCell ref="H14:I14"/>
    <mergeCell ref="F15:J15"/>
  </mergeCells>
  <dataValidations count="13">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 type="list" allowBlank="1" showInputMessage="1" showErrorMessage="1" sqref="C19:D22">
      <formula1>$N$27:$N$30</formula1>
    </dataValidation>
  </dataValidations>
  <hyperlinks>
    <hyperlink ref="I2" r:id="rId1" display="324981@bk.ru"/>
  </hyperlinks>
  <printOptions/>
  <pageMargins left="0.25" right="0.25"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7.5"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8.2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1.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8.25" customHeight="1">
      <c r="A4" s="27"/>
      <c r="B4" s="27"/>
      <c r="C4" s="117"/>
      <c r="D4" s="117"/>
      <c r="E4" s="117"/>
      <c r="F4" s="117"/>
      <c r="G4" s="117"/>
      <c r="H4" s="117"/>
      <c r="I4" s="27"/>
      <c r="J4" s="27"/>
      <c r="N4" s="22" t="s">
        <v>19</v>
      </c>
      <c r="S4" s="22" t="s">
        <v>102</v>
      </c>
      <c r="U4" s="22" t="s">
        <v>47</v>
      </c>
    </row>
    <row r="5" spans="1:21" ht="5.25" customHeight="1">
      <c r="A5" s="30"/>
      <c r="B5" s="31"/>
      <c r="C5" s="31"/>
      <c r="D5" s="31"/>
      <c r="E5" s="31"/>
      <c r="F5" s="31"/>
      <c r="G5" s="31"/>
      <c r="H5" s="31"/>
      <c r="I5" s="31"/>
      <c r="J5" s="31"/>
      <c r="N5" s="22" t="s">
        <v>20</v>
      </c>
      <c r="S5" s="22" t="s">
        <v>103</v>
      </c>
      <c r="U5" s="22" t="s">
        <v>48</v>
      </c>
    </row>
    <row r="6" spans="1:21" ht="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8"/>
      <c r="N2" s="22" t="s">
        <v>15</v>
      </c>
      <c r="P2" s="22" t="s">
        <v>18</v>
      </c>
      <c r="S2" s="22" t="s">
        <v>41</v>
      </c>
      <c r="U2" s="22" t="s">
        <v>45</v>
      </c>
    </row>
    <row r="3" spans="1:21" ht="15" customHeight="1">
      <c r="A3" s="27"/>
      <c r="B3" s="27"/>
      <c r="C3" s="117"/>
      <c r="D3" s="117"/>
      <c r="E3" s="117"/>
      <c r="F3" s="117"/>
      <c r="G3" s="117"/>
      <c r="H3" s="117"/>
      <c r="I3" s="29" t="s">
        <v>226</v>
      </c>
      <c r="J3" s="28"/>
      <c r="N3" s="22" t="s">
        <v>17</v>
      </c>
      <c r="P3" s="22" t="s">
        <v>16</v>
      </c>
      <c r="S3" s="22" t="s">
        <v>92</v>
      </c>
      <c r="U3" s="22" t="s">
        <v>46</v>
      </c>
    </row>
    <row r="4" spans="1:21" ht="37.5"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printOptions/>
  <pageMargins left="0.25" right="0.25" top="0.75" bottom="0.75" header="0.3" footer="0.3"/>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I11" sqref="I11:J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9"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9.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7"/>
      <c r="J11" s="107"/>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5.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0 E21:E22 G21:H22 B26 C29:G31 J19:J22 H19:H20 E24:E26 G24:H26 J24:J26" name="Хороший_2_1_1_4_1"/>
    <protectedRange sqref="C9 F9 I9 D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4.xml><?xml version="1.0" encoding="utf-8"?>
<worksheet xmlns="http://schemas.openxmlformats.org/spreadsheetml/2006/main" xmlns:r="http://schemas.openxmlformats.org/officeDocument/2006/relationships">
  <dimension ref="A1:U51"/>
  <sheetViews>
    <sheetView zoomScalePageLayoutView="0" workbookViewId="0" topLeftCell="A1">
      <selection activeCell="I11" sqref="I11:J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6.75" customHeight="1">
      <c r="A4" s="27"/>
      <c r="B4" s="27"/>
      <c r="C4" s="117"/>
      <c r="D4" s="117"/>
      <c r="E4" s="117"/>
      <c r="F4" s="117"/>
      <c r="G4" s="117"/>
      <c r="H4" s="117"/>
      <c r="I4" s="27"/>
      <c r="J4" s="27"/>
      <c r="N4" s="22" t="s">
        <v>19</v>
      </c>
      <c r="S4" s="22" t="s">
        <v>102</v>
      </c>
      <c r="U4" s="22" t="s">
        <v>47</v>
      </c>
    </row>
    <row r="5" spans="1:21" ht="8.25" customHeight="1">
      <c r="A5" s="30"/>
      <c r="B5" s="31"/>
      <c r="C5" s="31"/>
      <c r="D5" s="31"/>
      <c r="E5" s="31"/>
      <c r="F5" s="31"/>
      <c r="G5" s="31"/>
      <c r="H5" s="31"/>
      <c r="I5" s="31"/>
      <c r="J5" s="31"/>
      <c r="N5" s="22" t="s">
        <v>20</v>
      </c>
      <c r="S5" s="22" t="s">
        <v>103</v>
      </c>
      <c r="U5" s="22" t="s">
        <v>48</v>
      </c>
    </row>
    <row r="6" spans="1:21" ht="4.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9.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7"/>
      <c r="J11" s="107"/>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0 E21:E22 G21:H22 B26 C29:G31 J19:J22 H19:H20 E24:E26 G24:H26 J24:J26" name="Хороший_2_1_1_4_1"/>
    <protectedRange sqref="C9 F9 I9 D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5.xml><?xml version="1.0" encoding="utf-8"?>
<worksheet xmlns="http://schemas.openxmlformats.org/spreadsheetml/2006/main" xmlns:r="http://schemas.openxmlformats.org/officeDocument/2006/relationships">
  <dimension ref="A1:U50"/>
  <sheetViews>
    <sheetView zoomScalePageLayoutView="0" workbookViewId="0" topLeftCell="A1">
      <selection activeCell="I11" sqref="I11:J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0.5" customHeight="1">
      <c r="A4" s="27"/>
      <c r="B4" s="27"/>
      <c r="C4" s="117"/>
      <c r="D4" s="117"/>
      <c r="E4" s="117"/>
      <c r="F4" s="117"/>
      <c r="G4" s="117"/>
      <c r="H4" s="117"/>
      <c r="I4" s="27"/>
      <c r="J4" s="27"/>
      <c r="N4" s="22" t="s">
        <v>19</v>
      </c>
      <c r="S4" s="22" t="s">
        <v>102</v>
      </c>
      <c r="U4" s="22" t="s">
        <v>47</v>
      </c>
    </row>
    <row r="5" spans="1:21" ht="7.5" customHeight="1">
      <c r="A5" s="30"/>
      <c r="B5" s="31"/>
      <c r="C5" s="31"/>
      <c r="D5" s="31"/>
      <c r="E5" s="31"/>
      <c r="F5" s="31"/>
      <c r="G5" s="31"/>
      <c r="H5" s="31"/>
      <c r="I5" s="31"/>
      <c r="J5" s="31"/>
      <c r="N5" s="22" t="s">
        <v>20</v>
      </c>
      <c r="S5" s="22" t="s">
        <v>103</v>
      </c>
      <c r="U5" s="22" t="s">
        <v>48</v>
      </c>
    </row>
    <row r="6" spans="1:21" ht="8.2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7"/>
      <c r="J11" s="107"/>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0 E21:E22 G21:H22 B26 C29:G31 J19:J22 H19:H20 E24:E26 G24:H26 J24:J26" name="Хороший_2_1_1_4_1"/>
    <protectedRange sqref="C9 F9 I9 D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6.xml><?xml version="1.0" encoding="utf-8"?>
<worksheet xmlns="http://schemas.openxmlformats.org/spreadsheetml/2006/main" xmlns:r="http://schemas.openxmlformats.org/officeDocument/2006/relationships">
  <dimension ref="A1:U50"/>
  <sheetViews>
    <sheetView zoomScalePageLayoutView="0" workbookViewId="0" topLeftCell="A1">
      <selection activeCell="I11" sqref="I11:J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2.75" customHeight="1">
      <c r="A4" s="27"/>
      <c r="B4" s="27"/>
      <c r="C4" s="117"/>
      <c r="D4" s="117"/>
      <c r="E4" s="117"/>
      <c r="F4" s="117"/>
      <c r="G4" s="117"/>
      <c r="H4" s="117"/>
      <c r="I4" s="27"/>
      <c r="J4" s="27"/>
      <c r="N4" s="22" t="s">
        <v>19</v>
      </c>
      <c r="S4" s="22" t="s">
        <v>102</v>
      </c>
      <c r="U4" s="22" t="s">
        <v>47</v>
      </c>
    </row>
    <row r="5" spans="1:21" ht="3.75" customHeight="1">
      <c r="A5" s="30"/>
      <c r="B5" s="31"/>
      <c r="C5" s="31"/>
      <c r="D5" s="31"/>
      <c r="E5" s="31"/>
      <c r="F5" s="31"/>
      <c r="G5" s="31"/>
      <c r="H5" s="31"/>
      <c r="I5" s="31"/>
      <c r="J5" s="31"/>
      <c r="N5" s="22" t="s">
        <v>20</v>
      </c>
      <c r="S5" s="22" t="s">
        <v>103</v>
      </c>
      <c r="U5" s="22" t="s">
        <v>48</v>
      </c>
    </row>
    <row r="6" spans="1:21" ht="10.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7"/>
      <c r="J11" s="107"/>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0 E21:E22 G21:H22 B26 C29:G31 J19:J22 H19:H20 E24:E26 G24:H26 J24:J26" name="Хороший_2_1_1_4_1"/>
    <protectedRange sqref="C9 F9 I9 D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7.xml><?xml version="1.0" encoding="utf-8"?>
<worksheet xmlns="http://schemas.openxmlformats.org/spreadsheetml/2006/main" xmlns:r="http://schemas.openxmlformats.org/officeDocument/2006/relationships">
  <dimension ref="A1:U51"/>
  <sheetViews>
    <sheetView zoomScalePageLayoutView="0" workbookViewId="0" topLeftCell="A1">
      <selection activeCell="I11" sqref="I11:J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0.5" customHeight="1">
      <c r="A4" s="27"/>
      <c r="B4" s="27"/>
      <c r="C4" s="117"/>
      <c r="D4" s="117"/>
      <c r="E4" s="117"/>
      <c r="F4" s="117"/>
      <c r="G4" s="117"/>
      <c r="H4" s="117"/>
      <c r="I4" s="27"/>
      <c r="J4" s="27"/>
      <c r="N4" s="22" t="s">
        <v>19</v>
      </c>
      <c r="S4" s="22" t="s">
        <v>102</v>
      </c>
      <c r="U4" s="22" t="s">
        <v>47</v>
      </c>
    </row>
    <row r="5" spans="1:21" ht="6" customHeight="1">
      <c r="A5" s="30"/>
      <c r="B5" s="31"/>
      <c r="C5" s="31"/>
      <c r="D5" s="31"/>
      <c r="E5" s="31"/>
      <c r="F5" s="31"/>
      <c r="G5" s="31"/>
      <c r="H5" s="31"/>
      <c r="I5" s="31"/>
      <c r="J5" s="31"/>
      <c r="N5" s="22" t="s">
        <v>20</v>
      </c>
      <c r="S5" s="22" t="s">
        <v>103</v>
      </c>
      <c r="U5" s="22" t="s">
        <v>48</v>
      </c>
    </row>
    <row r="6" spans="1:21" ht="6"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9.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7"/>
      <c r="J11" s="107"/>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0 E21:E22 G21:H22 B26 C29:G31 J19:J22 H19:H20 E24:E26 G24:H26 J24:J26" name="Хороший_2_1_1_4_1"/>
    <protectedRange sqref="C9 F9 I9 D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8.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2.75" customHeight="1">
      <c r="A4" s="27"/>
      <c r="B4" s="27"/>
      <c r="C4" s="117"/>
      <c r="D4" s="117"/>
      <c r="E4" s="117"/>
      <c r="F4" s="117"/>
      <c r="G4" s="117"/>
      <c r="H4" s="117"/>
      <c r="I4" s="27"/>
      <c r="J4" s="27"/>
      <c r="N4" s="22" t="s">
        <v>19</v>
      </c>
      <c r="S4" s="22" t="s">
        <v>102</v>
      </c>
      <c r="U4" s="22" t="s">
        <v>47</v>
      </c>
    </row>
    <row r="5" spans="1:21" ht="6" customHeight="1">
      <c r="A5" s="30"/>
      <c r="B5" s="31"/>
      <c r="C5" s="31"/>
      <c r="D5" s="31"/>
      <c r="E5" s="31"/>
      <c r="F5" s="31"/>
      <c r="G5" s="31"/>
      <c r="H5" s="31"/>
      <c r="I5" s="31"/>
      <c r="J5" s="31"/>
      <c r="N5" s="22" t="s">
        <v>20</v>
      </c>
      <c r="S5" s="22" t="s">
        <v>103</v>
      </c>
      <c r="U5" s="22" t="s">
        <v>48</v>
      </c>
    </row>
    <row r="6" spans="1:21" ht="6.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8.2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19.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0.5" customHeight="1">
      <c r="A4" s="27"/>
      <c r="B4" s="27"/>
      <c r="C4" s="117"/>
      <c r="D4" s="117"/>
      <c r="E4" s="117"/>
      <c r="F4" s="117"/>
      <c r="G4" s="117"/>
      <c r="H4" s="117"/>
      <c r="I4" s="27"/>
      <c r="J4" s="27"/>
      <c r="N4" s="22" t="s">
        <v>19</v>
      </c>
      <c r="S4" s="22" t="s">
        <v>102</v>
      </c>
      <c r="U4" s="22" t="s">
        <v>47</v>
      </c>
    </row>
    <row r="5" spans="1:21" ht="8.25" customHeight="1">
      <c r="A5" s="30"/>
      <c r="B5" s="31"/>
      <c r="C5" s="31"/>
      <c r="D5" s="31"/>
      <c r="E5" s="31"/>
      <c r="F5" s="31"/>
      <c r="G5" s="31"/>
      <c r="H5" s="31"/>
      <c r="I5" s="31"/>
      <c r="J5" s="31"/>
      <c r="N5" s="22" t="s">
        <v>20</v>
      </c>
      <c r="S5" s="22" t="s">
        <v>103</v>
      </c>
      <c r="U5" s="22" t="s">
        <v>48</v>
      </c>
    </row>
    <row r="6" spans="1:21" ht="3"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9"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S220"/>
  <sheetViews>
    <sheetView zoomScalePageLayoutView="0" workbookViewId="0" topLeftCell="A37">
      <selection activeCell="Q52" sqref="Q52"/>
    </sheetView>
  </sheetViews>
  <sheetFormatPr defaultColWidth="9.140625" defaultRowHeight="15"/>
  <cols>
    <col min="3" max="3" width="10.7109375" style="0" customWidth="1"/>
    <col min="5" max="5" width="7.57421875" style="0" customWidth="1"/>
    <col min="7" max="7" width="9.57421875" style="0" customWidth="1"/>
    <col min="8" max="8" width="16.00390625" style="0" customWidth="1"/>
    <col min="9" max="9" width="11.140625" style="0" customWidth="1"/>
    <col min="10" max="10" width="8.00390625" style="0" customWidth="1"/>
    <col min="11" max="11" width="10.00390625" style="0" customWidth="1"/>
    <col min="12" max="12" width="10.140625" style="0" customWidth="1"/>
    <col min="13" max="13" width="10.421875" style="0" customWidth="1"/>
    <col min="14" max="14" width="7.28125" style="0" customWidth="1"/>
    <col min="15" max="15" width="3.421875" style="0" customWidth="1"/>
    <col min="19" max="19" width="8.8515625" style="0" hidden="1" customWidth="1"/>
  </cols>
  <sheetData>
    <row r="1" spans="1:19" ht="15">
      <c r="A1" s="31"/>
      <c r="B1" s="31"/>
      <c r="C1" s="31"/>
      <c r="D1" s="31"/>
      <c r="E1" s="31"/>
      <c r="F1" s="31"/>
      <c r="G1" s="31"/>
      <c r="H1" s="31"/>
      <c r="I1" s="31"/>
      <c r="J1" s="31"/>
      <c r="K1" s="31"/>
      <c r="L1" s="135" t="s">
        <v>234</v>
      </c>
      <c r="M1" s="135"/>
      <c r="N1" s="135"/>
      <c r="O1" s="135"/>
      <c r="S1" t="s">
        <v>45</v>
      </c>
    </row>
    <row r="2" spans="1:19" ht="15" customHeight="1">
      <c r="A2" s="31"/>
      <c r="B2" s="31"/>
      <c r="C2" s="27"/>
      <c r="D2" s="182" t="s">
        <v>233</v>
      </c>
      <c r="E2" s="182"/>
      <c r="F2" s="182"/>
      <c r="G2" s="182"/>
      <c r="H2" s="182"/>
      <c r="I2" s="182"/>
      <c r="J2" s="182"/>
      <c r="K2" s="182"/>
      <c r="L2" s="28" t="s">
        <v>218</v>
      </c>
      <c r="M2" s="28"/>
      <c r="N2" s="54"/>
      <c r="O2" s="31"/>
      <c r="S2" s="22" t="s">
        <v>46</v>
      </c>
    </row>
    <row r="3" spans="1:19" ht="15" customHeight="1">
      <c r="A3" s="31"/>
      <c r="B3" s="31"/>
      <c r="C3" s="54"/>
      <c r="D3" s="182"/>
      <c r="E3" s="182"/>
      <c r="F3" s="182"/>
      <c r="G3" s="182"/>
      <c r="H3" s="182"/>
      <c r="I3" s="182"/>
      <c r="J3" s="182"/>
      <c r="K3" s="182"/>
      <c r="L3" s="29" t="s">
        <v>226</v>
      </c>
      <c r="M3" s="55"/>
      <c r="N3" s="55"/>
      <c r="O3" s="31"/>
      <c r="S3" s="22" t="s">
        <v>47</v>
      </c>
    </row>
    <row r="4" spans="1:19" ht="15" customHeight="1">
      <c r="A4" s="31"/>
      <c r="B4" s="31"/>
      <c r="C4" s="54"/>
      <c r="D4" s="182"/>
      <c r="E4" s="182"/>
      <c r="F4" s="182"/>
      <c r="G4" s="182"/>
      <c r="H4" s="182"/>
      <c r="I4" s="182"/>
      <c r="J4" s="182"/>
      <c r="K4" s="182"/>
      <c r="L4" s="31"/>
      <c r="M4" s="31"/>
      <c r="N4" s="31"/>
      <c r="O4" s="31"/>
      <c r="S4" s="22" t="s">
        <v>48</v>
      </c>
    </row>
    <row r="5" spans="1:19" ht="15" customHeight="1">
      <c r="A5" s="31"/>
      <c r="B5" s="31"/>
      <c r="C5" s="31"/>
      <c r="D5" s="182"/>
      <c r="E5" s="182"/>
      <c r="F5" s="182"/>
      <c r="G5" s="182"/>
      <c r="H5" s="182"/>
      <c r="I5" s="182"/>
      <c r="J5" s="182"/>
      <c r="K5" s="182"/>
      <c r="L5" s="31"/>
      <c r="M5" s="31"/>
      <c r="N5" s="31"/>
      <c r="O5" s="31"/>
      <c r="S5" s="22" t="s">
        <v>49</v>
      </c>
    </row>
    <row r="6" spans="1:19" ht="15" customHeight="1">
      <c r="A6" s="31"/>
      <c r="B6" s="31"/>
      <c r="C6" s="31"/>
      <c r="D6" s="202" t="s">
        <v>75</v>
      </c>
      <c r="E6" s="202"/>
      <c r="F6" s="202"/>
      <c r="G6" s="202"/>
      <c r="H6" s="202"/>
      <c r="I6" s="202"/>
      <c r="J6" s="202"/>
      <c r="K6" s="202"/>
      <c r="L6" s="31"/>
      <c r="M6" s="31"/>
      <c r="N6" s="31"/>
      <c r="O6" s="31"/>
      <c r="S6" s="22" t="s">
        <v>50</v>
      </c>
    </row>
    <row r="7" spans="1:19" ht="15.75" thickBot="1">
      <c r="A7" s="31"/>
      <c r="B7" s="31"/>
      <c r="C7" s="31"/>
      <c r="D7" s="31"/>
      <c r="E7" s="31"/>
      <c r="F7" s="31"/>
      <c r="G7" s="31"/>
      <c r="H7" s="31"/>
      <c r="I7" s="31"/>
      <c r="J7" s="31"/>
      <c r="K7" s="31"/>
      <c r="L7" s="31"/>
      <c r="M7" s="31"/>
      <c r="N7" s="31"/>
      <c r="O7" s="31"/>
      <c r="S7" s="22" t="s">
        <v>51</v>
      </c>
    </row>
    <row r="8" spans="1:19" ht="24.75" customHeight="1" thickBot="1">
      <c r="A8" s="183" t="s">
        <v>181</v>
      </c>
      <c r="B8" s="184"/>
      <c r="C8" s="185"/>
      <c r="D8" s="189"/>
      <c r="E8" s="190"/>
      <c r="F8" s="190"/>
      <c r="G8" s="190"/>
      <c r="H8" s="190"/>
      <c r="I8" s="190"/>
      <c r="J8" s="190"/>
      <c r="K8" s="190"/>
      <c r="L8" s="190"/>
      <c r="M8" s="190"/>
      <c r="N8" s="190"/>
      <c r="O8" s="191"/>
      <c r="S8" s="22" t="s">
        <v>52</v>
      </c>
    </row>
    <row r="9" spans="1:19" ht="24.75" customHeight="1" thickBot="1">
      <c r="A9" s="179" t="s">
        <v>228</v>
      </c>
      <c r="B9" s="180"/>
      <c r="C9" s="181"/>
      <c r="D9" s="166"/>
      <c r="E9" s="167"/>
      <c r="F9" s="167"/>
      <c r="G9" s="167"/>
      <c r="H9" s="167"/>
      <c r="I9" s="167"/>
      <c r="J9" s="167"/>
      <c r="K9" s="167"/>
      <c r="L9" s="167"/>
      <c r="M9" s="167"/>
      <c r="N9" s="167"/>
      <c r="O9" s="169"/>
      <c r="S9" s="22" t="s">
        <v>53</v>
      </c>
    </row>
    <row r="10" spans="1:19" ht="24.75" customHeight="1" thickBot="1">
      <c r="A10" s="179" t="s">
        <v>229</v>
      </c>
      <c r="B10" s="180"/>
      <c r="C10" s="181"/>
      <c r="D10" s="166"/>
      <c r="E10" s="167"/>
      <c r="F10" s="167"/>
      <c r="G10" s="173"/>
      <c r="H10" s="173"/>
      <c r="I10" s="173"/>
      <c r="J10" s="173"/>
      <c r="K10" s="173"/>
      <c r="L10" s="173"/>
      <c r="M10" s="173"/>
      <c r="N10" s="173"/>
      <c r="O10" s="174"/>
      <c r="S10" s="22" t="s">
        <v>54</v>
      </c>
    </row>
    <row r="11" spans="1:19" ht="24.75" customHeight="1" thickBot="1">
      <c r="A11" s="179" t="s">
        <v>202</v>
      </c>
      <c r="B11" s="180"/>
      <c r="C11" s="181"/>
      <c r="D11" s="166"/>
      <c r="E11" s="167"/>
      <c r="F11" s="167"/>
      <c r="G11" s="175"/>
      <c r="H11" s="175"/>
      <c r="I11" s="175"/>
      <c r="J11" s="175"/>
      <c r="K11" s="175"/>
      <c r="L11" s="175"/>
      <c r="M11" s="175"/>
      <c r="N11" s="175"/>
      <c r="O11" s="176"/>
      <c r="S11" s="22" t="s">
        <v>55</v>
      </c>
    </row>
    <row r="12" spans="1:19" s="22" customFormat="1" ht="24.75" customHeight="1" thickBot="1">
      <c r="A12" s="179" t="s">
        <v>76</v>
      </c>
      <c r="B12" s="180"/>
      <c r="C12" s="181"/>
      <c r="D12" s="172"/>
      <c r="E12" s="106"/>
      <c r="F12" s="106"/>
      <c r="G12" s="177"/>
      <c r="H12" s="177"/>
      <c r="I12" s="177"/>
      <c r="J12" s="177"/>
      <c r="K12" s="177"/>
      <c r="L12" s="177"/>
      <c r="M12" s="177"/>
      <c r="N12" s="177"/>
      <c r="O12" s="178"/>
      <c r="S12" s="22" t="s">
        <v>56</v>
      </c>
    </row>
    <row r="13" spans="1:19" ht="24.75" customHeight="1" thickBot="1">
      <c r="A13" s="179" t="s">
        <v>205</v>
      </c>
      <c r="B13" s="180"/>
      <c r="C13" s="181"/>
      <c r="D13" s="56" t="s">
        <v>115</v>
      </c>
      <c r="E13" s="168"/>
      <c r="F13" s="168"/>
      <c r="G13" s="168"/>
      <c r="H13" s="168"/>
      <c r="I13" s="57" t="s">
        <v>203</v>
      </c>
      <c r="J13" s="106"/>
      <c r="K13" s="106"/>
      <c r="L13" s="106"/>
      <c r="M13" s="106"/>
      <c r="N13" s="106"/>
      <c r="O13" s="192"/>
      <c r="S13" s="22" t="s">
        <v>57</v>
      </c>
    </row>
    <row r="14" spans="1:19" s="22" customFormat="1" ht="24.75" customHeight="1" thickBot="1">
      <c r="A14" s="186" t="s">
        <v>77</v>
      </c>
      <c r="B14" s="187"/>
      <c r="C14" s="188"/>
      <c r="D14" s="197"/>
      <c r="E14" s="198"/>
      <c r="F14" s="199"/>
      <c r="G14" s="58" t="s">
        <v>204</v>
      </c>
      <c r="H14" s="200"/>
      <c r="I14" s="198"/>
      <c r="J14" s="198"/>
      <c r="K14" s="198"/>
      <c r="L14" s="198"/>
      <c r="M14" s="198"/>
      <c r="N14" s="198"/>
      <c r="O14" s="201"/>
      <c r="S14" s="22" t="s">
        <v>58</v>
      </c>
    </row>
    <row r="15" spans="1:19" s="22" customFormat="1" ht="24.75" customHeight="1" thickBot="1">
      <c r="A15" s="179" t="s">
        <v>78</v>
      </c>
      <c r="B15" s="180"/>
      <c r="C15" s="181"/>
      <c r="D15" s="170"/>
      <c r="E15" s="171"/>
      <c r="F15" s="171"/>
      <c r="G15" s="59" t="s">
        <v>79</v>
      </c>
      <c r="H15" s="171"/>
      <c r="I15" s="171"/>
      <c r="J15" s="171"/>
      <c r="K15" s="60" t="s">
        <v>80</v>
      </c>
      <c r="L15" s="195"/>
      <c r="M15" s="195"/>
      <c r="N15" s="195"/>
      <c r="O15" s="196"/>
      <c r="S15" s="22" t="s">
        <v>59</v>
      </c>
    </row>
    <row r="16" spans="1:19" ht="6.75" customHeight="1">
      <c r="A16" s="61"/>
      <c r="B16" s="61"/>
      <c r="C16" s="61"/>
      <c r="D16" s="62"/>
      <c r="E16" s="62"/>
      <c r="F16" s="62"/>
      <c r="G16" s="62"/>
      <c r="H16" s="62"/>
      <c r="I16" s="62"/>
      <c r="J16" s="62"/>
      <c r="K16" s="63"/>
      <c r="L16" s="64"/>
      <c r="M16" s="64"/>
      <c r="N16" s="64"/>
      <c r="O16" s="64"/>
      <c r="S16" s="22" t="s">
        <v>60</v>
      </c>
    </row>
    <row r="17" spans="1:19" ht="6.75" customHeight="1" thickBot="1">
      <c r="A17" s="31"/>
      <c r="B17" s="31"/>
      <c r="C17" s="31"/>
      <c r="D17" s="31"/>
      <c r="E17" s="31"/>
      <c r="F17" s="31"/>
      <c r="G17" s="31"/>
      <c r="H17" s="31"/>
      <c r="I17" s="31"/>
      <c r="J17" s="31"/>
      <c r="K17" s="31"/>
      <c r="L17" s="31"/>
      <c r="M17" s="31"/>
      <c r="N17" s="31"/>
      <c r="O17" s="31"/>
      <c r="S17" s="22" t="s">
        <v>61</v>
      </c>
    </row>
    <row r="18" spans="1:19" ht="15.75" thickBot="1">
      <c r="A18" s="163" t="s">
        <v>81</v>
      </c>
      <c r="B18" s="164"/>
      <c r="C18" s="165"/>
      <c r="D18" s="143" t="s">
        <v>185</v>
      </c>
      <c r="E18" s="144"/>
      <c r="F18" s="144"/>
      <c r="G18" s="144"/>
      <c r="H18" s="144"/>
      <c r="I18" s="144"/>
      <c r="J18" s="144"/>
      <c r="K18" s="144"/>
      <c r="L18" s="144"/>
      <c r="M18" s="31"/>
      <c r="N18" s="31"/>
      <c r="O18" s="31"/>
      <c r="S18" s="22" t="s">
        <v>62</v>
      </c>
    </row>
    <row r="19" spans="1:19" s="1" customFormat="1" ht="25.5">
      <c r="A19" s="65" t="s">
        <v>82</v>
      </c>
      <c r="B19" s="162" t="s">
        <v>21</v>
      </c>
      <c r="C19" s="162"/>
      <c r="D19" s="162" t="s">
        <v>22</v>
      </c>
      <c r="E19" s="162"/>
      <c r="F19" s="162" t="s">
        <v>23</v>
      </c>
      <c r="G19" s="162"/>
      <c r="H19" s="66" t="s">
        <v>83</v>
      </c>
      <c r="I19" s="66" t="s">
        <v>28</v>
      </c>
      <c r="J19" s="66" t="s">
        <v>86</v>
      </c>
      <c r="K19" s="66" t="s">
        <v>187</v>
      </c>
      <c r="L19" s="66" t="s">
        <v>87</v>
      </c>
      <c r="M19" s="67" t="s">
        <v>88</v>
      </c>
      <c r="N19" s="68"/>
      <c r="O19" s="68"/>
      <c r="S19" s="22" t="s">
        <v>63</v>
      </c>
    </row>
    <row r="20" spans="1:19" s="14" customFormat="1" ht="14.25" customHeight="1">
      <c r="A20" s="69">
        <v>1</v>
      </c>
      <c r="B20" s="157">
        <f ca="1">INDIRECT($S1&amp;"!$c$9")</f>
        <v>0</v>
      </c>
      <c r="C20" s="158"/>
      <c r="D20" s="156">
        <f ca="1">INDIRECT($S1&amp;"!$f$9")</f>
        <v>0</v>
      </c>
      <c r="E20" s="156"/>
      <c r="F20" s="156">
        <f ca="1">INDIRECT($S1&amp;"!$i$9")</f>
        <v>0</v>
      </c>
      <c r="G20" s="156"/>
      <c r="H20" s="70">
        <f ca="1">INDIRECT($S1&amp;"!$d$11")</f>
        <v>0</v>
      </c>
      <c r="I20" s="71">
        <f ca="1">INDIRECT($S1&amp;"!$c$12")</f>
        <v>0</v>
      </c>
      <c r="J20" s="71">
        <f ca="1">INDIRECT($S1&amp;"!$f$13")</f>
        <v>0</v>
      </c>
      <c r="K20" s="72">
        <f ca="1">IF(INDIRECT($S1&amp;"!$h$12")="Капитан",INDIRECT($S1&amp;"!$h$12"),IF(INDIRECT($S1&amp;"!$h$12")="Ассистент",INDIRECT($S1&amp;"!$h$12"),""))</f>
      </c>
      <c r="L20" s="73"/>
      <c r="M20" s="74"/>
      <c r="N20" s="53"/>
      <c r="O20" s="53"/>
      <c r="S20" s="22" t="s">
        <v>64</v>
      </c>
    </row>
    <row r="21" spans="1:19" s="14" customFormat="1" ht="14.25" customHeight="1">
      <c r="A21" s="69">
        <v>2</v>
      </c>
      <c r="B21" s="157">
        <f ca="1" t="shared" si="0" ref="B21:B49">INDIRECT($S2&amp;"!$c$9")</f>
        <v>0</v>
      </c>
      <c r="C21" s="158"/>
      <c r="D21" s="156">
        <f ca="1" t="shared" si="1" ref="D21:D49">INDIRECT($S2&amp;"!$f$9")</f>
        <v>0</v>
      </c>
      <c r="E21" s="156"/>
      <c r="F21" s="156">
        <f ca="1" t="shared" si="2" ref="F21:F49">INDIRECT($S2&amp;"!$i$9")</f>
        <v>0</v>
      </c>
      <c r="G21" s="156"/>
      <c r="H21" s="70">
        <f ca="1" t="shared" si="3" ref="H21:H49">INDIRECT($S2&amp;"!$d$11")</f>
        <v>0</v>
      </c>
      <c r="I21" s="71">
        <f ca="1" t="shared" si="4" ref="I21:I49">INDIRECT($S2&amp;"!$c$12")</f>
        <v>0</v>
      </c>
      <c r="J21" s="71">
        <f ca="1" t="shared" si="5" ref="J21:J49">INDIRECT($S2&amp;"!$f$13")</f>
        <v>0</v>
      </c>
      <c r="K21" s="72">
        <f aca="true" ca="1" t="shared" si="6" ref="K21:K49">IF(INDIRECT($S2&amp;"!$h$12")="Капитан",INDIRECT($S2&amp;"!$h$12"),IF(INDIRECT($S2&amp;"!$h$12")="Ассистент",INDIRECT($S2&amp;"!$h$12"),""))</f>
      </c>
      <c r="L21" s="73"/>
      <c r="M21" s="74"/>
      <c r="N21" s="53"/>
      <c r="O21" s="53"/>
      <c r="S21" s="22" t="s">
        <v>65</v>
      </c>
    </row>
    <row r="22" spans="1:19" s="14" customFormat="1" ht="14.25" customHeight="1">
      <c r="A22" s="69">
        <v>3</v>
      </c>
      <c r="B22" s="157">
        <f ca="1" t="shared" si="0"/>
        <v>0</v>
      </c>
      <c r="C22" s="158"/>
      <c r="D22" s="156">
        <f ca="1" t="shared" si="1"/>
        <v>0</v>
      </c>
      <c r="E22" s="156"/>
      <c r="F22" s="156">
        <f ca="1" t="shared" si="2"/>
        <v>0</v>
      </c>
      <c r="G22" s="156"/>
      <c r="H22" s="70">
        <f ca="1" t="shared" si="3"/>
        <v>0</v>
      </c>
      <c r="I22" s="71">
        <f ca="1" t="shared" si="4"/>
        <v>0</v>
      </c>
      <c r="J22" s="71">
        <f ca="1" t="shared" si="5"/>
        <v>0</v>
      </c>
      <c r="K22" s="72">
        <f ca="1" t="shared" si="6"/>
      </c>
      <c r="L22" s="73"/>
      <c r="M22" s="74"/>
      <c r="N22" s="53"/>
      <c r="O22" s="53"/>
      <c r="S22" s="22" t="s">
        <v>66</v>
      </c>
    </row>
    <row r="23" spans="1:19" s="14" customFormat="1" ht="14.25" customHeight="1">
      <c r="A23" s="69">
        <v>4</v>
      </c>
      <c r="B23" s="157">
        <f ca="1" t="shared" si="0"/>
        <v>0</v>
      </c>
      <c r="C23" s="158"/>
      <c r="D23" s="156">
        <f ca="1" t="shared" si="1"/>
        <v>0</v>
      </c>
      <c r="E23" s="156"/>
      <c r="F23" s="156">
        <f ca="1" t="shared" si="2"/>
        <v>0</v>
      </c>
      <c r="G23" s="156"/>
      <c r="H23" s="70">
        <f ca="1" t="shared" si="3"/>
        <v>0</v>
      </c>
      <c r="I23" s="71">
        <f ca="1" t="shared" si="4"/>
        <v>0</v>
      </c>
      <c r="J23" s="71">
        <f ca="1" t="shared" si="5"/>
        <v>0</v>
      </c>
      <c r="K23" s="72">
        <f ca="1" t="shared" si="6"/>
      </c>
      <c r="L23" s="73"/>
      <c r="M23" s="74"/>
      <c r="N23" s="53"/>
      <c r="O23" s="53"/>
      <c r="S23" s="22" t="s">
        <v>67</v>
      </c>
    </row>
    <row r="24" spans="1:19" s="14" customFormat="1" ht="14.25" customHeight="1">
      <c r="A24" s="69">
        <v>5</v>
      </c>
      <c r="B24" s="157">
        <f ca="1" t="shared" si="0"/>
        <v>0</v>
      </c>
      <c r="C24" s="158"/>
      <c r="D24" s="156">
        <f ca="1" t="shared" si="1"/>
        <v>0</v>
      </c>
      <c r="E24" s="156"/>
      <c r="F24" s="156">
        <f ca="1" t="shared" si="2"/>
        <v>0</v>
      </c>
      <c r="G24" s="156"/>
      <c r="H24" s="70">
        <f ca="1" t="shared" si="3"/>
        <v>0</v>
      </c>
      <c r="I24" s="71">
        <f ca="1" t="shared" si="4"/>
        <v>0</v>
      </c>
      <c r="J24" s="71">
        <f ca="1" t="shared" si="5"/>
        <v>0</v>
      </c>
      <c r="K24" s="72">
        <f ca="1" t="shared" si="6"/>
      </c>
      <c r="L24" s="73"/>
      <c r="M24" s="74"/>
      <c r="N24" s="53"/>
      <c r="O24" s="53"/>
      <c r="S24" s="22" t="s">
        <v>68</v>
      </c>
    </row>
    <row r="25" spans="1:19" s="14" customFormat="1" ht="14.25" customHeight="1">
      <c r="A25" s="69">
        <v>6</v>
      </c>
      <c r="B25" s="157">
        <f ca="1" t="shared" si="0"/>
        <v>0</v>
      </c>
      <c r="C25" s="158"/>
      <c r="D25" s="156">
        <f ca="1" t="shared" si="1"/>
        <v>0</v>
      </c>
      <c r="E25" s="156"/>
      <c r="F25" s="156">
        <f ca="1" t="shared" si="2"/>
        <v>0</v>
      </c>
      <c r="G25" s="156"/>
      <c r="H25" s="70">
        <f ca="1" t="shared" si="3"/>
        <v>0</v>
      </c>
      <c r="I25" s="71">
        <f ca="1" t="shared" si="4"/>
        <v>0</v>
      </c>
      <c r="J25" s="71">
        <f ca="1" t="shared" si="5"/>
        <v>0</v>
      </c>
      <c r="K25" s="72">
        <f ca="1" t="shared" si="6"/>
      </c>
      <c r="L25" s="73"/>
      <c r="M25" s="74"/>
      <c r="N25" s="53"/>
      <c r="O25" s="53"/>
      <c r="S25" s="22" t="s">
        <v>69</v>
      </c>
    </row>
    <row r="26" spans="1:19" s="14" customFormat="1" ht="14.25" customHeight="1">
      <c r="A26" s="69">
        <v>7</v>
      </c>
      <c r="B26" s="157">
        <f ca="1" t="shared" si="0"/>
        <v>0</v>
      </c>
      <c r="C26" s="158"/>
      <c r="D26" s="156">
        <f ca="1" t="shared" si="1"/>
        <v>0</v>
      </c>
      <c r="E26" s="156"/>
      <c r="F26" s="156">
        <f ca="1" t="shared" si="2"/>
        <v>0</v>
      </c>
      <c r="G26" s="156"/>
      <c r="H26" s="70">
        <f ca="1" t="shared" si="3"/>
        <v>0</v>
      </c>
      <c r="I26" s="71">
        <f ca="1" t="shared" si="4"/>
        <v>0</v>
      </c>
      <c r="J26" s="71">
        <f ca="1" t="shared" si="5"/>
        <v>0</v>
      </c>
      <c r="K26" s="72">
        <f ca="1" t="shared" si="6"/>
      </c>
      <c r="L26" s="73"/>
      <c r="M26" s="74"/>
      <c r="N26" s="53"/>
      <c r="O26" s="53"/>
      <c r="S26" s="22" t="s">
        <v>70</v>
      </c>
    </row>
    <row r="27" spans="1:19" s="14" customFormat="1" ht="14.25" customHeight="1">
      <c r="A27" s="69">
        <v>8</v>
      </c>
      <c r="B27" s="157">
        <f ca="1" t="shared" si="0"/>
        <v>0</v>
      </c>
      <c r="C27" s="158"/>
      <c r="D27" s="156">
        <f ca="1" t="shared" si="1"/>
        <v>0</v>
      </c>
      <c r="E27" s="156"/>
      <c r="F27" s="156">
        <f ca="1" t="shared" si="2"/>
        <v>0</v>
      </c>
      <c r="G27" s="156"/>
      <c r="H27" s="70">
        <f ca="1" t="shared" si="3"/>
        <v>0</v>
      </c>
      <c r="I27" s="71">
        <f ca="1" t="shared" si="4"/>
        <v>0</v>
      </c>
      <c r="J27" s="71">
        <f ca="1" t="shared" si="5"/>
        <v>0</v>
      </c>
      <c r="K27" s="72">
        <f ca="1" t="shared" si="6"/>
      </c>
      <c r="L27" s="73"/>
      <c r="M27" s="74"/>
      <c r="N27" s="53"/>
      <c r="O27" s="53"/>
      <c r="S27" s="22" t="s">
        <v>71</v>
      </c>
    </row>
    <row r="28" spans="1:19" s="14" customFormat="1" ht="14.25" customHeight="1">
      <c r="A28" s="69">
        <v>9</v>
      </c>
      <c r="B28" s="157">
        <f ca="1" t="shared" si="0"/>
        <v>0</v>
      </c>
      <c r="C28" s="158"/>
      <c r="D28" s="156">
        <f ca="1" t="shared" si="1"/>
        <v>0</v>
      </c>
      <c r="E28" s="156"/>
      <c r="F28" s="156">
        <f ca="1" t="shared" si="2"/>
        <v>0</v>
      </c>
      <c r="G28" s="156"/>
      <c r="H28" s="70">
        <f ca="1" t="shared" si="3"/>
        <v>0</v>
      </c>
      <c r="I28" s="71">
        <f ca="1" t="shared" si="4"/>
        <v>0</v>
      </c>
      <c r="J28" s="71">
        <f ca="1" t="shared" si="5"/>
        <v>0</v>
      </c>
      <c r="K28" s="72">
        <f ca="1" t="shared" si="6"/>
      </c>
      <c r="L28" s="73"/>
      <c r="M28" s="74"/>
      <c r="N28" s="53"/>
      <c r="O28" s="53"/>
      <c r="S28" s="22" t="s">
        <v>72</v>
      </c>
    </row>
    <row r="29" spans="1:19" s="14" customFormat="1" ht="14.25" customHeight="1">
      <c r="A29" s="69">
        <v>10</v>
      </c>
      <c r="B29" s="157">
        <f ca="1" t="shared" si="0"/>
        <v>0</v>
      </c>
      <c r="C29" s="158"/>
      <c r="D29" s="156">
        <f ca="1" t="shared" si="1"/>
        <v>0</v>
      </c>
      <c r="E29" s="156"/>
      <c r="F29" s="156">
        <f ca="1" t="shared" si="2"/>
        <v>0</v>
      </c>
      <c r="G29" s="156"/>
      <c r="H29" s="70">
        <f ca="1" t="shared" si="3"/>
        <v>0</v>
      </c>
      <c r="I29" s="71">
        <f ca="1" t="shared" si="4"/>
        <v>0</v>
      </c>
      <c r="J29" s="71">
        <f ca="1" t="shared" si="5"/>
        <v>0</v>
      </c>
      <c r="K29" s="72">
        <f ca="1" t="shared" si="6"/>
      </c>
      <c r="L29" s="73"/>
      <c r="M29" s="74"/>
      <c r="N29" s="53"/>
      <c r="O29" s="53"/>
      <c r="S29" s="22" t="s">
        <v>73</v>
      </c>
    </row>
    <row r="30" spans="1:19" s="14" customFormat="1" ht="14.25" customHeight="1">
      <c r="A30" s="69">
        <v>11</v>
      </c>
      <c r="B30" s="157">
        <f ca="1" t="shared" si="0"/>
        <v>0</v>
      </c>
      <c r="C30" s="158"/>
      <c r="D30" s="156">
        <f ca="1" t="shared" si="1"/>
        <v>0</v>
      </c>
      <c r="E30" s="156"/>
      <c r="F30" s="156">
        <f ca="1" t="shared" si="2"/>
        <v>0</v>
      </c>
      <c r="G30" s="156"/>
      <c r="H30" s="70">
        <f ca="1" t="shared" si="3"/>
        <v>0</v>
      </c>
      <c r="I30" s="71">
        <f ca="1" t="shared" si="4"/>
        <v>0</v>
      </c>
      <c r="J30" s="71">
        <f ca="1" t="shared" si="5"/>
        <v>0</v>
      </c>
      <c r="K30" s="72">
        <f ca="1" t="shared" si="6"/>
      </c>
      <c r="L30" s="73"/>
      <c r="M30" s="74"/>
      <c r="N30" s="53"/>
      <c r="O30" s="53"/>
      <c r="S30" s="22" t="s">
        <v>74</v>
      </c>
    </row>
    <row r="31" spans="1:15" s="14" customFormat="1" ht="14.25" customHeight="1">
      <c r="A31" s="69">
        <v>12</v>
      </c>
      <c r="B31" s="157">
        <f ca="1" t="shared" si="0"/>
        <v>0</v>
      </c>
      <c r="C31" s="158"/>
      <c r="D31" s="156">
        <f ca="1" t="shared" si="1"/>
        <v>0</v>
      </c>
      <c r="E31" s="156"/>
      <c r="F31" s="156">
        <f ca="1" t="shared" si="2"/>
        <v>0</v>
      </c>
      <c r="G31" s="156"/>
      <c r="H31" s="70">
        <f ca="1" t="shared" si="3"/>
        <v>0</v>
      </c>
      <c r="I31" s="71">
        <f ca="1" t="shared" si="4"/>
        <v>0</v>
      </c>
      <c r="J31" s="71">
        <f ca="1" t="shared" si="5"/>
        <v>0</v>
      </c>
      <c r="K31" s="72">
        <f ca="1" t="shared" si="6"/>
      </c>
      <c r="L31" s="73"/>
      <c r="M31" s="74"/>
      <c r="N31" s="53"/>
      <c r="O31" s="53"/>
    </row>
    <row r="32" spans="1:15" s="14" customFormat="1" ht="14.25" customHeight="1">
      <c r="A32" s="69">
        <v>13</v>
      </c>
      <c r="B32" s="157">
        <f ca="1" t="shared" si="0"/>
        <v>0</v>
      </c>
      <c r="C32" s="158"/>
      <c r="D32" s="156">
        <f ca="1" t="shared" si="1"/>
        <v>0</v>
      </c>
      <c r="E32" s="156"/>
      <c r="F32" s="156">
        <f ca="1" t="shared" si="2"/>
        <v>0</v>
      </c>
      <c r="G32" s="156"/>
      <c r="H32" s="70">
        <f ca="1" t="shared" si="3"/>
        <v>0</v>
      </c>
      <c r="I32" s="71">
        <f ca="1" t="shared" si="4"/>
        <v>0</v>
      </c>
      <c r="J32" s="71">
        <f ca="1" t="shared" si="5"/>
        <v>0</v>
      </c>
      <c r="K32" s="72">
        <f ca="1" t="shared" si="6"/>
      </c>
      <c r="L32" s="73"/>
      <c r="M32" s="74"/>
      <c r="N32" s="53"/>
      <c r="O32" s="53"/>
    </row>
    <row r="33" spans="1:15" s="14" customFormat="1" ht="14.25" customHeight="1">
      <c r="A33" s="69">
        <v>14</v>
      </c>
      <c r="B33" s="157">
        <f ca="1" t="shared" si="0"/>
        <v>0</v>
      </c>
      <c r="C33" s="158"/>
      <c r="D33" s="156">
        <f ca="1" t="shared" si="1"/>
        <v>0</v>
      </c>
      <c r="E33" s="156"/>
      <c r="F33" s="156">
        <f ca="1" t="shared" si="2"/>
        <v>0</v>
      </c>
      <c r="G33" s="156"/>
      <c r="H33" s="70">
        <f ca="1" t="shared" si="3"/>
        <v>0</v>
      </c>
      <c r="I33" s="71">
        <f ca="1" t="shared" si="4"/>
        <v>0</v>
      </c>
      <c r="J33" s="71">
        <f ca="1" t="shared" si="5"/>
        <v>0</v>
      </c>
      <c r="K33" s="72">
        <f ca="1" t="shared" si="6"/>
      </c>
      <c r="L33" s="73"/>
      <c r="M33" s="74"/>
      <c r="N33" s="53"/>
      <c r="O33" s="53"/>
    </row>
    <row r="34" spans="1:15" s="14" customFormat="1" ht="14.25" customHeight="1">
      <c r="A34" s="69">
        <v>15</v>
      </c>
      <c r="B34" s="157">
        <f ca="1" t="shared" si="0"/>
        <v>0</v>
      </c>
      <c r="C34" s="158"/>
      <c r="D34" s="156">
        <f ca="1" t="shared" si="1"/>
        <v>0</v>
      </c>
      <c r="E34" s="156"/>
      <c r="F34" s="156">
        <f ca="1" t="shared" si="2"/>
        <v>0</v>
      </c>
      <c r="G34" s="156"/>
      <c r="H34" s="70">
        <f ca="1" t="shared" si="3"/>
        <v>0</v>
      </c>
      <c r="I34" s="71">
        <f ca="1" t="shared" si="4"/>
        <v>0</v>
      </c>
      <c r="J34" s="71">
        <f ca="1" t="shared" si="5"/>
        <v>0</v>
      </c>
      <c r="K34" s="72">
        <f ca="1" t="shared" si="6"/>
      </c>
      <c r="L34" s="73"/>
      <c r="M34" s="74"/>
      <c r="N34" s="53"/>
      <c r="O34" s="53"/>
    </row>
    <row r="35" spans="1:15" s="14" customFormat="1" ht="14.25" customHeight="1">
      <c r="A35" s="69">
        <v>16</v>
      </c>
      <c r="B35" s="157">
        <f ca="1" t="shared" si="0"/>
        <v>0</v>
      </c>
      <c r="C35" s="158"/>
      <c r="D35" s="156">
        <f ca="1" t="shared" si="1"/>
        <v>0</v>
      </c>
      <c r="E35" s="156"/>
      <c r="F35" s="156">
        <f ca="1" t="shared" si="2"/>
        <v>0</v>
      </c>
      <c r="G35" s="156"/>
      <c r="H35" s="70">
        <f ca="1" t="shared" si="3"/>
        <v>0</v>
      </c>
      <c r="I35" s="71">
        <f ca="1" t="shared" si="4"/>
        <v>0</v>
      </c>
      <c r="J35" s="71">
        <f ca="1" t="shared" si="5"/>
        <v>0</v>
      </c>
      <c r="K35" s="72">
        <f ca="1" t="shared" si="6"/>
      </c>
      <c r="L35" s="73"/>
      <c r="M35" s="74"/>
      <c r="N35" s="53"/>
      <c r="O35" s="53"/>
    </row>
    <row r="36" spans="1:15" s="14" customFormat="1" ht="14.25" customHeight="1">
      <c r="A36" s="69">
        <v>17</v>
      </c>
      <c r="B36" s="157">
        <f ca="1" t="shared" si="0"/>
        <v>0</v>
      </c>
      <c r="C36" s="158"/>
      <c r="D36" s="156">
        <f ca="1" t="shared" si="1"/>
        <v>0</v>
      </c>
      <c r="E36" s="156"/>
      <c r="F36" s="156">
        <f ca="1" t="shared" si="2"/>
        <v>0</v>
      </c>
      <c r="G36" s="156"/>
      <c r="H36" s="70">
        <f ca="1" t="shared" si="3"/>
        <v>0</v>
      </c>
      <c r="I36" s="71">
        <f ca="1" t="shared" si="4"/>
        <v>0</v>
      </c>
      <c r="J36" s="71">
        <f ca="1" t="shared" si="5"/>
        <v>0</v>
      </c>
      <c r="K36" s="72">
        <f ca="1" t="shared" si="6"/>
      </c>
      <c r="L36" s="73"/>
      <c r="M36" s="74"/>
      <c r="N36" s="53"/>
      <c r="O36" s="53"/>
    </row>
    <row r="37" spans="1:15" s="14" customFormat="1" ht="14.25" customHeight="1">
      <c r="A37" s="69">
        <v>18</v>
      </c>
      <c r="B37" s="157">
        <f ca="1" t="shared" si="0"/>
        <v>0</v>
      </c>
      <c r="C37" s="158"/>
      <c r="D37" s="156">
        <f ca="1" t="shared" si="1"/>
        <v>0</v>
      </c>
      <c r="E37" s="156"/>
      <c r="F37" s="156">
        <f ca="1" t="shared" si="2"/>
        <v>0</v>
      </c>
      <c r="G37" s="156"/>
      <c r="H37" s="70">
        <f ca="1" t="shared" si="3"/>
        <v>0</v>
      </c>
      <c r="I37" s="71">
        <f ca="1" t="shared" si="4"/>
        <v>0</v>
      </c>
      <c r="J37" s="71">
        <f ca="1" t="shared" si="5"/>
        <v>0</v>
      </c>
      <c r="K37" s="72">
        <f ca="1" t="shared" si="6"/>
      </c>
      <c r="L37" s="73"/>
      <c r="M37" s="74"/>
      <c r="N37" s="53"/>
      <c r="O37" s="53"/>
    </row>
    <row r="38" spans="1:15" s="14" customFormat="1" ht="14.25" customHeight="1">
      <c r="A38" s="69">
        <v>19</v>
      </c>
      <c r="B38" s="157">
        <f ca="1" t="shared" si="0"/>
        <v>0</v>
      </c>
      <c r="C38" s="158"/>
      <c r="D38" s="156">
        <f ca="1" t="shared" si="1"/>
        <v>0</v>
      </c>
      <c r="E38" s="156"/>
      <c r="F38" s="156">
        <f ca="1" t="shared" si="2"/>
        <v>0</v>
      </c>
      <c r="G38" s="156"/>
      <c r="H38" s="70">
        <f ca="1" t="shared" si="3"/>
        <v>0</v>
      </c>
      <c r="I38" s="71">
        <f ca="1" t="shared" si="4"/>
        <v>0</v>
      </c>
      <c r="J38" s="71">
        <f ca="1" t="shared" si="5"/>
        <v>0</v>
      </c>
      <c r="K38" s="72">
        <f ca="1" t="shared" si="6"/>
      </c>
      <c r="L38" s="73"/>
      <c r="M38" s="74"/>
      <c r="N38" s="53"/>
      <c r="O38" s="53"/>
    </row>
    <row r="39" spans="1:15" s="14" customFormat="1" ht="14.25" customHeight="1">
      <c r="A39" s="69">
        <v>20</v>
      </c>
      <c r="B39" s="157">
        <f ca="1" t="shared" si="0"/>
        <v>0</v>
      </c>
      <c r="C39" s="158"/>
      <c r="D39" s="156">
        <f ca="1" t="shared" si="1"/>
        <v>0</v>
      </c>
      <c r="E39" s="156"/>
      <c r="F39" s="156">
        <f ca="1" t="shared" si="2"/>
        <v>0</v>
      </c>
      <c r="G39" s="156"/>
      <c r="H39" s="70">
        <f ca="1" t="shared" si="3"/>
        <v>0</v>
      </c>
      <c r="I39" s="71">
        <f ca="1" t="shared" si="4"/>
        <v>0</v>
      </c>
      <c r="J39" s="71">
        <f ca="1" t="shared" si="5"/>
        <v>0</v>
      </c>
      <c r="K39" s="72">
        <f ca="1" t="shared" si="6"/>
      </c>
      <c r="L39" s="73"/>
      <c r="M39" s="74"/>
      <c r="N39" s="53"/>
      <c r="O39" s="53"/>
    </row>
    <row r="40" spans="1:15" s="14" customFormat="1" ht="14.25" customHeight="1">
      <c r="A40" s="69">
        <v>21</v>
      </c>
      <c r="B40" s="157">
        <f ca="1" t="shared" si="0"/>
        <v>0</v>
      </c>
      <c r="C40" s="158"/>
      <c r="D40" s="156">
        <f ca="1" t="shared" si="1"/>
        <v>0</v>
      </c>
      <c r="E40" s="156"/>
      <c r="F40" s="156">
        <f ca="1" t="shared" si="2"/>
        <v>0</v>
      </c>
      <c r="G40" s="156"/>
      <c r="H40" s="70">
        <f ca="1" t="shared" si="3"/>
        <v>0</v>
      </c>
      <c r="I40" s="71">
        <f ca="1" t="shared" si="4"/>
        <v>0</v>
      </c>
      <c r="J40" s="71">
        <f ca="1" t="shared" si="5"/>
        <v>0</v>
      </c>
      <c r="K40" s="72">
        <f ca="1" t="shared" si="6"/>
      </c>
      <c r="L40" s="73"/>
      <c r="M40" s="74"/>
      <c r="N40" s="53"/>
      <c r="O40" s="53"/>
    </row>
    <row r="41" spans="1:15" s="14" customFormat="1" ht="14.25" customHeight="1">
      <c r="A41" s="69">
        <v>22</v>
      </c>
      <c r="B41" s="157">
        <f ca="1" t="shared" si="0"/>
        <v>0</v>
      </c>
      <c r="C41" s="158"/>
      <c r="D41" s="156">
        <f ca="1" t="shared" si="1"/>
        <v>0</v>
      </c>
      <c r="E41" s="156"/>
      <c r="F41" s="156">
        <f ca="1" t="shared" si="2"/>
        <v>0</v>
      </c>
      <c r="G41" s="156"/>
      <c r="H41" s="70">
        <f ca="1" t="shared" si="3"/>
        <v>0</v>
      </c>
      <c r="I41" s="71">
        <f ca="1" t="shared" si="4"/>
        <v>0</v>
      </c>
      <c r="J41" s="71">
        <f ca="1" t="shared" si="5"/>
        <v>0</v>
      </c>
      <c r="K41" s="72">
        <f ca="1" t="shared" si="6"/>
      </c>
      <c r="L41" s="73"/>
      <c r="M41" s="74"/>
      <c r="N41" s="53"/>
      <c r="O41" s="53"/>
    </row>
    <row r="42" spans="1:15" s="14" customFormat="1" ht="14.25" customHeight="1">
      <c r="A42" s="69">
        <v>23</v>
      </c>
      <c r="B42" s="157">
        <f ca="1" t="shared" si="0"/>
        <v>0</v>
      </c>
      <c r="C42" s="158"/>
      <c r="D42" s="156">
        <f ca="1" t="shared" si="1"/>
        <v>0</v>
      </c>
      <c r="E42" s="156"/>
      <c r="F42" s="156">
        <f ca="1" t="shared" si="2"/>
        <v>0</v>
      </c>
      <c r="G42" s="156"/>
      <c r="H42" s="70">
        <f ca="1" t="shared" si="3"/>
        <v>0</v>
      </c>
      <c r="I42" s="71">
        <f ca="1" t="shared" si="4"/>
        <v>0</v>
      </c>
      <c r="J42" s="71">
        <f ca="1" t="shared" si="5"/>
        <v>0</v>
      </c>
      <c r="K42" s="72">
        <f ca="1" t="shared" si="6"/>
      </c>
      <c r="L42" s="73"/>
      <c r="M42" s="74"/>
      <c r="N42" s="53"/>
      <c r="O42" s="53"/>
    </row>
    <row r="43" spans="1:15" s="14" customFormat="1" ht="14.25" customHeight="1">
      <c r="A43" s="69">
        <v>24</v>
      </c>
      <c r="B43" s="157">
        <f ca="1" t="shared" si="0"/>
        <v>0</v>
      </c>
      <c r="C43" s="158"/>
      <c r="D43" s="156">
        <f ca="1" t="shared" si="1"/>
        <v>0</v>
      </c>
      <c r="E43" s="156"/>
      <c r="F43" s="156">
        <f ca="1" t="shared" si="2"/>
        <v>0</v>
      </c>
      <c r="G43" s="156"/>
      <c r="H43" s="70">
        <f ca="1" t="shared" si="3"/>
        <v>0</v>
      </c>
      <c r="I43" s="71">
        <f ca="1" t="shared" si="4"/>
        <v>0</v>
      </c>
      <c r="J43" s="71">
        <f ca="1" t="shared" si="5"/>
        <v>0</v>
      </c>
      <c r="K43" s="72">
        <f ca="1" t="shared" si="6"/>
      </c>
      <c r="L43" s="73"/>
      <c r="M43" s="74"/>
      <c r="N43" s="53"/>
      <c r="O43" s="53"/>
    </row>
    <row r="44" spans="1:15" s="14" customFormat="1" ht="14.25" customHeight="1">
      <c r="A44" s="69">
        <v>25</v>
      </c>
      <c r="B44" s="157">
        <f ca="1" t="shared" si="0"/>
        <v>0</v>
      </c>
      <c r="C44" s="158"/>
      <c r="D44" s="156">
        <f ca="1" t="shared" si="1"/>
        <v>0</v>
      </c>
      <c r="E44" s="156"/>
      <c r="F44" s="156">
        <f ca="1" t="shared" si="2"/>
        <v>0</v>
      </c>
      <c r="G44" s="156"/>
      <c r="H44" s="70">
        <f ca="1" t="shared" si="3"/>
        <v>0</v>
      </c>
      <c r="I44" s="71">
        <f ca="1" t="shared" si="4"/>
        <v>0</v>
      </c>
      <c r="J44" s="71">
        <f ca="1" t="shared" si="5"/>
        <v>0</v>
      </c>
      <c r="K44" s="72">
        <f ca="1" t="shared" si="6"/>
      </c>
      <c r="L44" s="73"/>
      <c r="M44" s="74"/>
      <c r="N44" s="53"/>
      <c r="O44" s="53"/>
    </row>
    <row r="45" spans="1:15" s="14" customFormat="1" ht="14.25" customHeight="1">
      <c r="A45" s="69">
        <v>26</v>
      </c>
      <c r="B45" s="157">
        <f ca="1" t="shared" si="0"/>
        <v>0</v>
      </c>
      <c r="C45" s="158"/>
      <c r="D45" s="156">
        <f ca="1" t="shared" si="1"/>
        <v>0</v>
      </c>
      <c r="E45" s="156"/>
      <c r="F45" s="156">
        <f ca="1" t="shared" si="2"/>
        <v>0</v>
      </c>
      <c r="G45" s="156"/>
      <c r="H45" s="70">
        <f ca="1" t="shared" si="3"/>
        <v>0</v>
      </c>
      <c r="I45" s="71">
        <f ca="1" t="shared" si="4"/>
        <v>0</v>
      </c>
      <c r="J45" s="71">
        <f ca="1" t="shared" si="5"/>
        <v>0</v>
      </c>
      <c r="K45" s="72">
        <f ca="1" t="shared" si="6"/>
      </c>
      <c r="L45" s="73"/>
      <c r="M45" s="74"/>
      <c r="N45" s="53"/>
      <c r="O45" s="53"/>
    </row>
    <row r="46" spans="1:15" s="14" customFormat="1" ht="14.25" customHeight="1">
      <c r="A46" s="69">
        <v>27</v>
      </c>
      <c r="B46" s="157">
        <f ca="1" t="shared" si="0"/>
        <v>0</v>
      </c>
      <c r="C46" s="158"/>
      <c r="D46" s="156">
        <f ca="1" t="shared" si="1"/>
        <v>0</v>
      </c>
      <c r="E46" s="156"/>
      <c r="F46" s="156">
        <f ca="1" t="shared" si="2"/>
        <v>0</v>
      </c>
      <c r="G46" s="156"/>
      <c r="H46" s="70">
        <f ca="1" t="shared" si="3"/>
        <v>0</v>
      </c>
      <c r="I46" s="71">
        <f ca="1" t="shared" si="4"/>
        <v>0</v>
      </c>
      <c r="J46" s="71">
        <f ca="1" t="shared" si="5"/>
        <v>0</v>
      </c>
      <c r="K46" s="72">
        <f ca="1" t="shared" si="6"/>
      </c>
      <c r="L46" s="73"/>
      <c r="M46" s="74"/>
      <c r="N46" s="53"/>
      <c r="O46" s="53"/>
    </row>
    <row r="47" spans="1:15" s="14" customFormat="1" ht="14.25" customHeight="1">
      <c r="A47" s="69">
        <v>28</v>
      </c>
      <c r="B47" s="157">
        <f ca="1" t="shared" si="0"/>
        <v>0</v>
      </c>
      <c r="C47" s="158"/>
      <c r="D47" s="156">
        <f ca="1" t="shared" si="1"/>
        <v>0</v>
      </c>
      <c r="E47" s="156"/>
      <c r="F47" s="156">
        <f ca="1" t="shared" si="2"/>
        <v>0</v>
      </c>
      <c r="G47" s="156"/>
      <c r="H47" s="70">
        <f ca="1" t="shared" si="3"/>
        <v>0</v>
      </c>
      <c r="I47" s="71">
        <f ca="1" t="shared" si="4"/>
        <v>0</v>
      </c>
      <c r="J47" s="71">
        <f ca="1" t="shared" si="5"/>
        <v>0</v>
      </c>
      <c r="K47" s="72">
        <f ca="1" t="shared" si="6"/>
      </c>
      <c r="L47" s="73"/>
      <c r="M47" s="74"/>
      <c r="N47" s="53"/>
      <c r="O47" s="53"/>
    </row>
    <row r="48" spans="1:15" s="14" customFormat="1" ht="14.25" customHeight="1">
      <c r="A48" s="69">
        <v>29</v>
      </c>
      <c r="B48" s="157">
        <f ca="1" t="shared" si="0"/>
        <v>0</v>
      </c>
      <c r="C48" s="158"/>
      <c r="D48" s="156">
        <f ca="1" t="shared" si="1"/>
        <v>0</v>
      </c>
      <c r="E48" s="156"/>
      <c r="F48" s="156">
        <f ca="1" t="shared" si="2"/>
        <v>0</v>
      </c>
      <c r="G48" s="156"/>
      <c r="H48" s="70">
        <f ca="1" t="shared" si="3"/>
        <v>0</v>
      </c>
      <c r="I48" s="71">
        <f ca="1" t="shared" si="4"/>
        <v>0</v>
      </c>
      <c r="J48" s="71">
        <f ca="1" t="shared" si="5"/>
        <v>0</v>
      </c>
      <c r="K48" s="72">
        <f ca="1" t="shared" si="6"/>
      </c>
      <c r="L48" s="73"/>
      <c r="M48" s="74"/>
      <c r="N48" s="53"/>
      <c r="O48" s="53"/>
    </row>
    <row r="49" spans="1:15" s="14" customFormat="1" ht="14.25" customHeight="1" thickBot="1">
      <c r="A49" s="75">
        <v>30</v>
      </c>
      <c r="B49" s="159">
        <f ca="1" t="shared" si="0"/>
        <v>0</v>
      </c>
      <c r="C49" s="160"/>
      <c r="D49" s="161">
        <f ca="1" t="shared" si="1"/>
        <v>0</v>
      </c>
      <c r="E49" s="161"/>
      <c r="F49" s="161">
        <f ca="1" t="shared" si="2"/>
        <v>0</v>
      </c>
      <c r="G49" s="161"/>
      <c r="H49" s="76">
        <f ca="1" t="shared" si="3"/>
        <v>0</v>
      </c>
      <c r="I49" s="77">
        <f ca="1" t="shared" si="4"/>
        <v>0</v>
      </c>
      <c r="J49" s="77">
        <f ca="1" t="shared" si="5"/>
        <v>0</v>
      </c>
      <c r="K49" s="78">
        <f ca="1" t="shared" si="6"/>
      </c>
      <c r="L49" s="79"/>
      <c r="M49" s="80"/>
      <c r="N49" s="53"/>
      <c r="O49" s="53"/>
    </row>
    <row r="50" spans="1:15" ht="15">
      <c r="A50" s="81"/>
      <c r="B50" s="81"/>
      <c r="C50" s="81"/>
      <c r="D50" s="81"/>
      <c r="E50" s="81"/>
      <c r="F50" s="81"/>
      <c r="G50" s="81"/>
      <c r="H50" s="81"/>
      <c r="I50" s="81"/>
      <c r="J50" s="81"/>
      <c r="K50" s="81"/>
      <c r="L50" s="81"/>
      <c r="M50" s="81"/>
      <c r="N50" s="81"/>
      <c r="O50" s="81"/>
    </row>
    <row r="51" spans="1:15" s="26" customFormat="1" ht="18.75">
      <c r="A51" s="82"/>
      <c r="B51" s="83" t="s">
        <v>208</v>
      </c>
      <c r="C51" s="82"/>
      <c r="D51" s="83"/>
      <c r="E51" s="83"/>
      <c r="F51" s="83"/>
      <c r="G51" s="82" t="s">
        <v>209</v>
      </c>
      <c r="H51" s="82"/>
      <c r="I51" s="82"/>
      <c r="J51" s="82"/>
      <c r="K51" s="83"/>
      <c r="L51" s="83"/>
      <c r="M51" s="83"/>
      <c r="N51" s="83"/>
      <c r="O51" s="83"/>
    </row>
    <row r="52" spans="1:15" ht="15">
      <c r="A52" s="81"/>
      <c r="B52" s="81"/>
      <c r="C52" s="81"/>
      <c r="D52" s="81"/>
      <c r="E52" s="81"/>
      <c r="F52" s="81"/>
      <c r="G52" s="81"/>
      <c r="H52" s="81"/>
      <c r="I52" s="81"/>
      <c r="J52" s="81"/>
      <c r="K52" s="84"/>
      <c r="L52" s="85"/>
      <c r="M52" s="85"/>
      <c r="N52" s="85"/>
      <c r="O52" s="85"/>
    </row>
    <row r="53" spans="1:15" ht="15">
      <c r="A53" s="81"/>
      <c r="B53" s="81"/>
      <c r="C53" s="81"/>
      <c r="D53" s="81"/>
      <c r="E53" s="81"/>
      <c r="F53" s="81"/>
      <c r="G53" s="81"/>
      <c r="H53" s="81"/>
      <c r="I53" s="81"/>
      <c r="J53" s="81"/>
      <c r="K53" s="86"/>
      <c r="L53" s="87"/>
      <c r="M53" s="87"/>
      <c r="N53" s="87"/>
      <c r="O53" s="87"/>
    </row>
    <row r="54" spans="1:15" ht="19.5" thickBot="1">
      <c r="A54" s="31"/>
      <c r="B54" s="31"/>
      <c r="C54" s="31"/>
      <c r="D54" s="31"/>
      <c r="E54" s="154" t="s">
        <v>89</v>
      </c>
      <c r="F54" s="154"/>
      <c r="G54" s="154"/>
      <c r="H54" s="154"/>
      <c r="I54" s="154"/>
      <c r="J54" s="154"/>
      <c r="K54" s="154"/>
      <c r="L54" s="31"/>
      <c r="M54" s="31"/>
      <c r="N54" s="31"/>
      <c r="O54" s="31"/>
    </row>
    <row r="55" spans="1:15" ht="14.25" customHeight="1" thickBot="1">
      <c r="A55" s="88" t="s">
        <v>82</v>
      </c>
      <c r="B55" s="155" t="s">
        <v>21</v>
      </c>
      <c r="C55" s="155"/>
      <c r="D55" s="155" t="s">
        <v>22</v>
      </c>
      <c r="E55" s="155"/>
      <c r="F55" s="155" t="s">
        <v>23</v>
      </c>
      <c r="G55" s="155"/>
      <c r="H55" s="89" t="s">
        <v>80</v>
      </c>
      <c r="I55" s="139" t="s">
        <v>186</v>
      </c>
      <c r="J55" s="139"/>
      <c r="K55" s="139" t="s">
        <v>78</v>
      </c>
      <c r="L55" s="139"/>
      <c r="M55" s="145" t="s">
        <v>90</v>
      </c>
      <c r="N55" s="146"/>
      <c r="O55" s="31"/>
    </row>
    <row r="56" spans="1:15" ht="14.25" customHeight="1">
      <c r="A56" s="90">
        <v>1</v>
      </c>
      <c r="B56" s="153"/>
      <c r="C56" s="153"/>
      <c r="D56" s="153"/>
      <c r="E56" s="153"/>
      <c r="F56" s="153"/>
      <c r="G56" s="153"/>
      <c r="H56" s="91"/>
      <c r="I56" s="140"/>
      <c r="J56" s="140"/>
      <c r="K56" s="140"/>
      <c r="L56" s="140"/>
      <c r="M56" s="147"/>
      <c r="N56" s="148"/>
      <c r="O56" s="31"/>
    </row>
    <row r="57" spans="1:15" ht="14.25" customHeight="1">
      <c r="A57" s="92">
        <v>2</v>
      </c>
      <c r="B57" s="114"/>
      <c r="C57" s="114"/>
      <c r="D57" s="114"/>
      <c r="E57" s="114"/>
      <c r="F57" s="114"/>
      <c r="G57" s="114"/>
      <c r="H57" s="93"/>
      <c r="I57" s="138"/>
      <c r="J57" s="138"/>
      <c r="K57" s="138"/>
      <c r="L57" s="138"/>
      <c r="M57" s="149"/>
      <c r="N57" s="150"/>
      <c r="O57" s="31"/>
    </row>
    <row r="58" spans="1:15" ht="14.25" customHeight="1">
      <c r="A58" s="92">
        <v>3</v>
      </c>
      <c r="B58" s="114"/>
      <c r="C58" s="114"/>
      <c r="D58" s="114"/>
      <c r="E58" s="114"/>
      <c r="F58" s="114"/>
      <c r="G58" s="114"/>
      <c r="H58" s="93"/>
      <c r="I58" s="138"/>
      <c r="J58" s="138"/>
      <c r="K58" s="138"/>
      <c r="L58" s="138"/>
      <c r="M58" s="149"/>
      <c r="N58" s="150"/>
      <c r="O58" s="31"/>
    </row>
    <row r="59" spans="1:15" ht="14.25" customHeight="1" thickBot="1">
      <c r="A59" s="94">
        <v>4</v>
      </c>
      <c r="B59" s="152"/>
      <c r="C59" s="152"/>
      <c r="D59" s="152"/>
      <c r="E59" s="152"/>
      <c r="F59" s="152"/>
      <c r="G59" s="152"/>
      <c r="H59" s="95"/>
      <c r="I59" s="151"/>
      <c r="J59" s="151"/>
      <c r="K59" s="151"/>
      <c r="L59" s="151"/>
      <c r="M59" s="141"/>
      <c r="N59" s="142"/>
      <c r="O59" s="31"/>
    </row>
    <row r="60" spans="1:15" ht="15">
      <c r="A60" s="31"/>
      <c r="B60" s="31"/>
      <c r="C60" s="31"/>
      <c r="D60" s="31"/>
      <c r="E60" s="31"/>
      <c r="F60" s="31"/>
      <c r="G60" s="31"/>
      <c r="H60" s="31"/>
      <c r="I60" s="31"/>
      <c r="J60" s="31"/>
      <c r="K60" s="31"/>
      <c r="L60" s="31"/>
      <c r="M60" s="31"/>
      <c r="N60" s="31"/>
      <c r="O60" s="31"/>
    </row>
    <row r="61" spans="1:15" s="26" customFormat="1" ht="18.75">
      <c r="A61" s="136" t="s">
        <v>91</v>
      </c>
      <c r="B61" s="136"/>
      <c r="C61" s="96" t="s">
        <v>206</v>
      </c>
      <c r="D61" s="96"/>
      <c r="E61" s="96"/>
      <c r="F61" s="96"/>
      <c r="G61" s="97"/>
      <c r="H61" s="96" t="s">
        <v>207</v>
      </c>
      <c r="I61" s="96"/>
      <c r="J61" s="96"/>
      <c r="K61" s="96"/>
      <c r="L61" s="96"/>
      <c r="M61" s="97"/>
      <c r="N61" s="97"/>
      <c r="O61" s="97"/>
    </row>
    <row r="62" spans="1:15" s="20" customFormat="1" ht="15">
      <c r="A62" s="98"/>
      <c r="B62" s="98"/>
      <c r="C62" s="31"/>
      <c r="D62" s="98"/>
      <c r="E62" s="98"/>
      <c r="F62" s="98"/>
      <c r="G62" s="98"/>
      <c r="H62" s="98"/>
      <c r="I62" s="98"/>
      <c r="J62" s="98"/>
      <c r="K62" s="98"/>
      <c r="L62" s="98"/>
      <c r="M62" s="31"/>
      <c r="N62" s="31"/>
      <c r="O62" s="31"/>
    </row>
    <row r="63" spans="1:15" ht="15">
      <c r="A63" s="31"/>
      <c r="B63" s="31"/>
      <c r="C63" s="31"/>
      <c r="D63" s="31"/>
      <c r="E63" s="31"/>
      <c r="F63" s="31"/>
      <c r="G63" s="31"/>
      <c r="H63" s="31"/>
      <c r="I63" s="31"/>
      <c r="J63" s="31"/>
      <c r="K63" s="31"/>
      <c r="L63" s="31"/>
      <c r="M63" s="31"/>
      <c r="N63" s="31"/>
      <c r="O63" s="31"/>
    </row>
    <row r="64" spans="1:15" s="26" customFormat="1" ht="18.75">
      <c r="A64" s="136" t="s">
        <v>93</v>
      </c>
      <c r="B64" s="136"/>
      <c r="C64" s="136"/>
      <c r="D64" s="136"/>
      <c r="E64" s="137" t="s">
        <v>212</v>
      </c>
      <c r="F64" s="137"/>
      <c r="G64" s="137"/>
      <c r="H64" s="137"/>
      <c r="I64" s="137"/>
      <c r="J64" s="137"/>
      <c r="K64" s="96" t="s">
        <v>214</v>
      </c>
      <c r="L64" s="96"/>
      <c r="M64" s="96"/>
      <c r="N64" s="96"/>
      <c r="O64" s="96"/>
    </row>
    <row r="65" spans="1:15" ht="9.75" customHeight="1">
      <c r="A65" s="31"/>
      <c r="B65" s="31"/>
      <c r="C65" s="31"/>
      <c r="D65" s="31"/>
      <c r="E65" s="193" t="s">
        <v>210</v>
      </c>
      <c r="F65" s="193"/>
      <c r="G65" s="99"/>
      <c r="H65" s="99" t="s">
        <v>211</v>
      </c>
      <c r="I65" s="99"/>
      <c r="J65" s="43"/>
      <c r="K65" s="31"/>
      <c r="L65" s="31"/>
      <c r="M65" s="31"/>
      <c r="N65" s="31"/>
      <c r="O65" s="31"/>
    </row>
    <row r="66" spans="1:15" s="26" customFormat="1" ht="18.75">
      <c r="A66" s="97"/>
      <c r="B66" s="136" t="s">
        <v>95</v>
      </c>
      <c r="C66" s="136"/>
      <c r="D66" s="97"/>
      <c r="E66" s="137" t="s">
        <v>96</v>
      </c>
      <c r="F66" s="137"/>
      <c r="G66" s="137"/>
      <c r="H66" s="100"/>
      <c r="I66" s="100"/>
      <c r="J66" s="100"/>
      <c r="K66" s="97" t="s">
        <v>213</v>
      </c>
      <c r="L66" s="96"/>
      <c r="M66" s="96"/>
      <c r="N66" s="96"/>
      <c r="O66" s="96"/>
    </row>
    <row r="67" spans="1:15" ht="15">
      <c r="A67" s="31"/>
      <c r="B67" s="31"/>
      <c r="C67" s="31"/>
      <c r="D67" s="31"/>
      <c r="E67" s="31"/>
      <c r="F67" s="31"/>
      <c r="G67" s="31"/>
      <c r="H67" s="31"/>
      <c r="I67" s="31"/>
      <c r="J67" s="31"/>
      <c r="K67" s="31"/>
      <c r="L67" s="101"/>
      <c r="M67" s="194" t="s">
        <v>94</v>
      </c>
      <c r="N67" s="194"/>
      <c r="O67" s="194"/>
    </row>
    <row r="68" spans="1:15" ht="15">
      <c r="A68" s="31"/>
      <c r="B68" s="31"/>
      <c r="C68" s="31"/>
      <c r="D68" s="31"/>
      <c r="E68" s="31"/>
      <c r="F68" s="31"/>
      <c r="G68" s="31"/>
      <c r="H68" s="31"/>
      <c r="I68" s="31"/>
      <c r="J68" s="31"/>
      <c r="K68" s="31"/>
      <c r="L68" s="31"/>
      <c r="M68" s="31"/>
      <c r="N68" s="31"/>
      <c r="O68" s="31"/>
    </row>
    <row r="69" spans="1:15" ht="15">
      <c r="A69" s="31"/>
      <c r="B69" s="31"/>
      <c r="C69" s="31"/>
      <c r="D69" s="54"/>
      <c r="E69" s="31"/>
      <c r="F69" s="31"/>
      <c r="G69" s="31"/>
      <c r="H69" s="31"/>
      <c r="I69" s="31"/>
      <c r="J69" s="31"/>
      <c r="K69" s="31"/>
      <c r="L69" s="31"/>
      <c r="M69" s="31"/>
      <c r="N69" s="31"/>
      <c r="O69" s="31"/>
    </row>
    <row r="70" spans="1:15" ht="15">
      <c r="A70" s="31"/>
      <c r="B70" s="31"/>
      <c r="C70" s="31"/>
      <c r="D70" s="31"/>
      <c r="E70" s="31"/>
      <c r="F70" s="31"/>
      <c r="G70" s="31"/>
      <c r="H70" s="31"/>
      <c r="I70" s="31"/>
      <c r="J70" s="31"/>
      <c r="K70" s="31"/>
      <c r="L70" s="31"/>
      <c r="M70" s="31"/>
      <c r="N70" s="31"/>
      <c r="O70" s="31"/>
    </row>
    <row r="71" spans="1:15" ht="15">
      <c r="A71" s="31"/>
      <c r="B71" s="31"/>
      <c r="C71" s="31"/>
      <c r="D71" s="31"/>
      <c r="E71" s="31"/>
      <c r="F71" s="31"/>
      <c r="G71" s="31"/>
      <c r="H71" s="31"/>
      <c r="I71" s="31"/>
      <c r="J71" s="31"/>
      <c r="K71" s="31"/>
      <c r="L71" s="31"/>
      <c r="M71" s="31"/>
      <c r="N71" s="31"/>
      <c r="O71" s="31"/>
    </row>
    <row r="72" spans="1:15" ht="15">
      <c r="A72" s="31"/>
      <c r="B72" s="31"/>
      <c r="C72" s="31"/>
      <c r="D72" s="31"/>
      <c r="E72" s="31"/>
      <c r="F72" s="31"/>
      <c r="G72" s="31"/>
      <c r="H72" s="31"/>
      <c r="I72" s="31"/>
      <c r="J72" s="31"/>
      <c r="K72" s="31"/>
      <c r="L72" s="31"/>
      <c r="M72" s="31"/>
      <c r="N72" s="31"/>
      <c r="O72" s="31"/>
    </row>
    <row r="73" spans="1:15" ht="15">
      <c r="A73" s="31"/>
      <c r="B73" s="31"/>
      <c r="C73" s="31"/>
      <c r="D73" s="31"/>
      <c r="E73" s="31"/>
      <c r="F73" s="31"/>
      <c r="G73" s="31"/>
      <c r="H73" s="31"/>
      <c r="I73" s="31"/>
      <c r="J73" s="31"/>
      <c r="K73" s="31"/>
      <c r="L73" s="31"/>
      <c r="M73" s="31"/>
      <c r="N73" s="31"/>
      <c r="O73" s="31"/>
    </row>
    <row r="74" spans="1:15" ht="15">
      <c r="A74" s="31"/>
      <c r="B74" s="31"/>
      <c r="C74" s="31"/>
      <c r="D74" s="31"/>
      <c r="E74" s="31"/>
      <c r="F74" s="31"/>
      <c r="G74" s="31"/>
      <c r="H74" s="31"/>
      <c r="I74" s="31"/>
      <c r="J74" s="31"/>
      <c r="K74" s="31"/>
      <c r="L74" s="31"/>
      <c r="M74" s="31"/>
      <c r="N74" s="31"/>
      <c r="O74" s="31"/>
    </row>
    <row r="75" spans="1:15" ht="15">
      <c r="A75" s="31"/>
      <c r="B75" s="31"/>
      <c r="C75" s="31"/>
      <c r="D75" s="31"/>
      <c r="E75" s="31"/>
      <c r="F75" s="31"/>
      <c r="G75" s="31"/>
      <c r="H75" s="31"/>
      <c r="I75" s="31"/>
      <c r="J75" s="31"/>
      <c r="K75" s="31"/>
      <c r="L75" s="31"/>
      <c r="M75" s="31"/>
      <c r="N75" s="31"/>
      <c r="O75" s="31"/>
    </row>
    <row r="76" spans="1:15" ht="15">
      <c r="A76" s="31"/>
      <c r="B76" s="31"/>
      <c r="C76" s="31"/>
      <c r="D76" s="31"/>
      <c r="E76" s="31"/>
      <c r="F76" s="31"/>
      <c r="G76" s="31"/>
      <c r="H76" s="31"/>
      <c r="I76" s="31"/>
      <c r="J76" s="31"/>
      <c r="K76" s="31"/>
      <c r="L76" s="31"/>
      <c r="M76" s="31"/>
      <c r="N76" s="31"/>
      <c r="O76" s="31"/>
    </row>
    <row r="77" spans="1:15" ht="15">
      <c r="A77" s="31"/>
      <c r="B77" s="31"/>
      <c r="C77" s="31"/>
      <c r="D77" s="31"/>
      <c r="E77" s="31"/>
      <c r="F77" s="31"/>
      <c r="G77" s="31"/>
      <c r="H77" s="31"/>
      <c r="I77" s="31"/>
      <c r="J77" s="31"/>
      <c r="K77" s="31"/>
      <c r="L77" s="31"/>
      <c r="M77" s="31"/>
      <c r="N77" s="31"/>
      <c r="O77" s="31"/>
    </row>
    <row r="78" spans="1:15" ht="15">
      <c r="A78" s="31"/>
      <c r="B78" s="31"/>
      <c r="C78" s="31"/>
      <c r="D78" s="31"/>
      <c r="E78" s="31"/>
      <c r="F78" s="31"/>
      <c r="G78" s="31"/>
      <c r="H78" s="31"/>
      <c r="I78" s="31"/>
      <c r="J78" s="31"/>
      <c r="K78" s="31"/>
      <c r="L78" s="31"/>
      <c r="M78" s="31"/>
      <c r="N78" s="31"/>
      <c r="O78" s="31"/>
    </row>
    <row r="79" spans="1:15" ht="15">
      <c r="A79" s="31"/>
      <c r="B79" s="31"/>
      <c r="C79" s="31"/>
      <c r="D79" s="31"/>
      <c r="E79" s="31"/>
      <c r="F79" s="31"/>
      <c r="G79" s="31"/>
      <c r="H79" s="31"/>
      <c r="I79" s="31"/>
      <c r="J79" s="31"/>
      <c r="K79" s="31"/>
      <c r="L79" s="31"/>
      <c r="M79" s="31"/>
      <c r="N79" s="31"/>
      <c r="O79" s="31"/>
    </row>
    <row r="80" spans="1:15" ht="15">
      <c r="A80" s="31"/>
      <c r="B80" s="31"/>
      <c r="C80" s="31"/>
      <c r="D80" s="31"/>
      <c r="E80" s="31"/>
      <c r="F80" s="31"/>
      <c r="G80" s="31"/>
      <c r="H80" s="31"/>
      <c r="I80" s="31"/>
      <c r="J80" s="31"/>
      <c r="K80" s="31"/>
      <c r="L80" s="31"/>
      <c r="M80" s="31"/>
      <c r="N80" s="31"/>
      <c r="O80" s="31"/>
    </row>
    <row r="81" spans="1:15" ht="15">
      <c r="A81" s="31"/>
      <c r="B81" s="31"/>
      <c r="C81" s="31"/>
      <c r="D81" s="31"/>
      <c r="E81" s="31"/>
      <c r="F81" s="31"/>
      <c r="G81" s="31"/>
      <c r="H81" s="31"/>
      <c r="I81" s="31"/>
      <c r="J81" s="31"/>
      <c r="K81" s="31"/>
      <c r="L81" s="31"/>
      <c r="M81" s="31"/>
      <c r="N81" s="31"/>
      <c r="O81" s="31"/>
    </row>
    <row r="82" spans="1:15" ht="15">
      <c r="A82" s="31"/>
      <c r="B82" s="31"/>
      <c r="C82" s="31"/>
      <c r="D82" s="31"/>
      <c r="E82" s="31"/>
      <c r="F82" s="31"/>
      <c r="G82" s="31"/>
      <c r="H82" s="31"/>
      <c r="I82" s="31"/>
      <c r="J82" s="31"/>
      <c r="K82" s="31"/>
      <c r="L82" s="31"/>
      <c r="M82" s="31"/>
      <c r="N82" s="31"/>
      <c r="O82" s="31"/>
    </row>
    <row r="83" spans="1:15" ht="15">
      <c r="A83" s="31"/>
      <c r="B83" s="31"/>
      <c r="C83" s="31"/>
      <c r="D83" s="31"/>
      <c r="E83" s="31"/>
      <c r="F83" s="31"/>
      <c r="G83" s="31"/>
      <c r="H83" s="31"/>
      <c r="I83" s="31"/>
      <c r="J83" s="31"/>
      <c r="K83" s="31"/>
      <c r="L83" s="31"/>
      <c r="M83" s="31"/>
      <c r="N83" s="31"/>
      <c r="O83" s="31"/>
    </row>
    <row r="84" spans="1:15" ht="15">
      <c r="A84" s="31"/>
      <c r="B84" s="31"/>
      <c r="C84" s="31"/>
      <c r="D84" s="31"/>
      <c r="E84" s="31"/>
      <c r="F84" s="31"/>
      <c r="G84" s="31"/>
      <c r="H84" s="31"/>
      <c r="I84" s="31"/>
      <c r="J84" s="31"/>
      <c r="K84" s="31"/>
      <c r="L84" s="31"/>
      <c r="M84" s="31"/>
      <c r="N84" s="31"/>
      <c r="O84" s="31"/>
    </row>
    <row r="85" spans="1:15" ht="15">
      <c r="A85" s="31"/>
      <c r="B85" s="31"/>
      <c r="C85" s="31"/>
      <c r="D85" s="31"/>
      <c r="E85" s="31"/>
      <c r="F85" s="31"/>
      <c r="G85" s="31"/>
      <c r="H85" s="31"/>
      <c r="I85" s="31"/>
      <c r="J85" s="31"/>
      <c r="K85" s="31"/>
      <c r="L85" s="31"/>
      <c r="M85" s="31"/>
      <c r="N85" s="31"/>
      <c r="O85" s="31"/>
    </row>
    <row r="86" spans="1:15" ht="15">
      <c r="A86" s="31"/>
      <c r="B86" s="31"/>
      <c r="C86" s="31"/>
      <c r="D86" s="31"/>
      <c r="E86" s="31"/>
      <c r="F86" s="31"/>
      <c r="G86" s="31"/>
      <c r="H86" s="31"/>
      <c r="I86" s="31"/>
      <c r="J86" s="31"/>
      <c r="K86" s="31"/>
      <c r="L86" s="31"/>
      <c r="M86" s="31"/>
      <c r="N86" s="31"/>
      <c r="O86" s="31"/>
    </row>
    <row r="87" spans="1:15" ht="15">
      <c r="A87" s="31"/>
      <c r="B87" s="31"/>
      <c r="C87" s="31"/>
      <c r="D87" s="31"/>
      <c r="E87" s="31"/>
      <c r="F87" s="31"/>
      <c r="G87" s="31"/>
      <c r="H87" s="31"/>
      <c r="I87" s="31"/>
      <c r="J87" s="31"/>
      <c r="K87" s="31"/>
      <c r="L87" s="31"/>
      <c r="M87" s="31"/>
      <c r="N87" s="31"/>
      <c r="O87" s="31"/>
    </row>
    <row r="88" spans="1:15" ht="15">
      <c r="A88" s="31"/>
      <c r="B88" s="31"/>
      <c r="C88" s="31"/>
      <c r="D88" s="31"/>
      <c r="E88" s="31"/>
      <c r="F88" s="31"/>
      <c r="G88" s="31"/>
      <c r="H88" s="31"/>
      <c r="I88" s="31"/>
      <c r="J88" s="31"/>
      <c r="K88" s="31"/>
      <c r="L88" s="31"/>
      <c r="M88" s="31"/>
      <c r="N88" s="31"/>
      <c r="O88" s="31"/>
    </row>
    <row r="89" spans="1:15" ht="15">
      <c r="A89" s="31"/>
      <c r="B89" s="31"/>
      <c r="C89" s="31"/>
      <c r="D89" s="31"/>
      <c r="E89" s="31"/>
      <c r="F89" s="31"/>
      <c r="G89" s="31"/>
      <c r="H89" s="31"/>
      <c r="I89" s="31"/>
      <c r="J89" s="31"/>
      <c r="K89" s="31"/>
      <c r="L89" s="31"/>
      <c r="M89" s="31"/>
      <c r="N89" s="31"/>
      <c r="O89" s="31"/>
    </row>
    <row r="90" spans="1:15" ht="15">
      <c r="A90" s="31"/>
      <c r="B90" s="31"/>
      <c r="C90" s="31"/>
      <c r="D90" s="31"/>
      <c r="E90" s="31"/>
      <c r="F90" s="31"/>
      <c r="G90" s="31"/>
      <c r="H90" s="31"/>
      <c r="I90" s="31"/>
      <c r="J90" s="31"/>
      <c r="K90" s="31"/>
      <c r="L90" s="31"/>
      <c r="M90" s="31"/>
      <c r="N90" s="31"/>
      <c r="O90" s="31"/>
    </row>
    <row r="91" spans="1:15" ht="15">
      <c r="A91" s="31"/>
      <c r="B91" s="31"/>
      <c r="C91" s="31"/>
      <c r="D91" s="31"/>
      <c r="E91" s="31"/>
      <c r="F91" s="31"/>
      <c r="G91" s="31"/>
      <c r="H91" s="31"/>
      <c r="I91" s="31"/>
      <c r="J91" s="31"/>
      <c r="K91" s="31"/>
      <c r="L91" s="31"/>
      <c r="M91" s="31"/>
      <c r="N91" s="31"/>
      <c r="O91" s="31"/>
    </row>
    <row r="92" spans="1:15" ht="15">
      <c r="A92" s="31"/>
      <c r="B92" s="31"/>
      <c r="C92" s="31"/>
      <c r="D92" s="31"/>
      <c r="E92" s="31"/>
      <c r="F92" s="31"/>
      <c r="G92" s="31"/>
      <c r="H92" s="31"/>
      <c r="I92" s="31"/>
      <c r="J92" s="31"/>
      <c r="K92" s="31"/>
      <c r="L92" s="31"/>
      <c r="M92" s="31"/>
      <c r="N92" s="31"/>
      <c r="O92" s="31"/>
    </row>
    <row r="93" spans="1:15" ht="15">
      <c r="A93" s="31"/>
      <c r="B93" s="31"/>
      <c r="C93" s="31"/>
      <c r="D93" s="31"/>
      <c r="E93" s="31"/>
      <c r="F93" s="31"/>
      <c r="G93" s="31"/>
      <c r="H93" s="31"/>
      <c r="I93" s="31"/>
      <c r="J93" s="31"/>
      <c r="K93" s="31"/>
      <c r="L93" s="31"/>
      <c r="M93" s="31"/>
      <c r="N93" s="31"/>
      <c r="O93" s="31"/>
    </row>
    <row r="94" spans="1:15" ht="15">
      <c r="A94" s="31"/>
      <c r="B94" s="31"/>
      <c r="C94" s="31"/>
      <c r="D94" s="31"/>
      <c r="E94" s="31"/>
      <c r="F94" s="31"/>
      <c r="G94" s="31"/>
      <c r="H94" s="31"/>
      <c r="I94" s="31"/>
      <c r="J94" s="31"/>
      <c r="K94" s="31"/>
      <c r="L94" s="31"/>
      <c r="M94" s="31"/>
      <c r="N94" s="31"/>
      <c r="O94" s="31"/>
    </row>
    <row r="95" spans="1:15" ht="15">
      <c r="A95" s="31"/>
      <c r="B95" s="31"/>
      <c r="C95" s="31"/>
      <c r="D95" s="31"/>
      <c r="E95" s="31"/>
      <c r="F95" s="31"/>
      <c r="G95" s="31"/>
      <c r="H95" s="31"/>
      <c r="I95" s="31"/>
      <c r="J95" s="31"/>
      <c r="K95" s="31"/>
      <c r="L95" s="31"/>
      <c r="M95" s="31"/>
      <c r="N95" s="31"/>
      <c r="O95" s="31"/>
    </row>
    <row r="96" spans="1:15" ht="15">
      <c r="A96" s="31"/>
      <c r="B96" s="31"/>
      <c r="C96" s="31"/>
      <c r="D96" s="31"/>
      <c r="E96" s="31"/>
      <c r="F96" s="31"/>
      <c r="G96" s="31"/>
      <c r="H96" s="31"/>
      <c r="I96" s="31"/>
      <c r="J96" s="31"/>
      <c r="K96" s="31"/>
      <c r="L96" s="31"/>
      <c r="M96" s="31"/>
      <c r="N96" s="31"/>
      <c r="O96" s="31"/>
    </row>
    <row r="97" spans="1:15" ht="15">
      <c r="A97" s="31"/>
      <c r="B97" s="31"/>
      <c r="C97" s="31"/>
      <c r="D97" s="31"/>
      <c r="E97" s="31"/>
      <c r="F97" s="31"/>
      <c r="G97" s="31"/>
      <c r="H97" s="31"/>
      <c r="I97" s="31"/>
      <c r="J97" s="31"/>
      <c r="K97" s="31"/>
      <c r="L97" s="31"/>
      <c r="M97" s="31"/>
      <c r="N97" s="31"/>
      <c r="O97" s="31"/>
    </row>
    <row r="98" spans="1:15" ht="15">
      <c r="A98" s="31"/>
      <c r="B98" s="31"/>
      <c r="C98" s="31"/>
      <c r="D98" s="31"/>
      <c r="E98" s="31"/>
      <c r="F98" s="31"/>
      <c r="G98" s="31"/>
      <c r="H98" s="31"/>
      <c r="I98" s="31"/>
      <c r="J98" s="31"/>
      <c r="K98" s="31"/>
      <c r="L98" s="31"/>
      <c r="M98" s="31"/>
      <c r="N98" s="31"/>
      <c r="O98" s="31"/>
    </row>
    <row r="99" spans="1:15" ht="15">
      <c r="A99" s="31"/>
      <c r="B99" s="31"/>
      <c r="C99" s="31"/>
      <c r="D99" s="31"/>
      <c r="E99" s="31"/>
      <c r="F99" s="31"/>
      <c r="G99" s="31"/>
      <c r="H99" s="31"/>
      <c r="I99" s="31"/>
      <c r="J99" s="31"/>
      <c r="K99" s="31"/>
      <c r="L99" s="31"/>
      <c r="M99" s="31"/>
      <c r="N99" s="31"/>
      <c r="O99" s="31"/>
    </row>
    <row r="100" spans="1:15" ht="15">
      <c r="A100" s="31"/>
      <c r="B100" s="31"/>
      <c r="C100" s="31"/>
      <c r="D100" s="31"/>
      <c r="E100" s="31"/>
      <c r="F100" s="31"/>
      <c r="G100" s="31"/>
      <c r="H100" s="31"/>
      <c r="I100" s="31"/>
      <c r="J100" s="31"/>
      <c r="K100" s="31"/>
      <c r="L100" s="31"/>
      <c r="M100" s="31"/>
      <c r="N100" s="31"/>
      <c r="O100" s="31"/>
    </row>
    <row r="101" spans="1:15" ht="15">
      <c r="A101" s="31"/>
      <c r="B101" s="31"/>
      <c r="C101" s="31"/>
      <c r="D101" s="31"/>
      <c r="E101" s="31"/>
      <c r="F101" s="31"/>
      <c r="G101" s="31"/>
      <c r="H101" s="31"/>
      <c r="I101" s="31"/>
      <c r="J101" s="31"/>
      <c r="K101" s="31"/>
      <c r="L101" s="31"/>
      <c r="M101" s="31"/>
      <c r="N101" s="31"/>
      <c r="O101" s="31"/>
    </row>
    <row r="102" spans="1:15" ht="15">
      <c r="A102" s="31"/>
      <c r="B102" s="31"/>
      <c r="C102" s="31"/>
      <c r="D102" s="31"/>
      <c r="E102" s="31"/>
      <c r="F102" s="31"/>
      <c r="G102" s="31"/>
      <c r="H102" s="31"/>
      <c r="I102" s="31"/>
      <c r="J102" s="31"/>
      <c r="K102" s="31"/>
      <c r="L102" s="31"/>
      <c r="M102" s="31"/>
      <c r="N102" s="31"/>
      <c r="O102" s="31"/>
    </row>
    <row r="103" spans="1:15" ht="15">
      <c r="A103" s="31"/>
      <c r="B103" s="31"/>
      <c r="C103" s="31"/>
      <c r="D103" s="31"/>
      <c r="E103" s="31"/>
      <c r="F103" s="31"/>
      <c r="G103" s="31"/>
      <c r="H103" s="31"/>
      <c r="I103" s="31"/>
      <c r="J103" s="31"/>
      <c r="K103" s="31"/>
      <c r="L103" s="31"/>
      <c r="M103" s="31"/>
      <c r="N103" s="31"/>
      <c r="O103" s="31"/>
    </row>
    <row r="104" spans="1:15" ht="15">
      <c r="A104" s="31"/>
      <c r="B104" s="31"/>
      <c r="C104" s="31"/>
      <c r="D104" s="31"/>
      <c r="E104" s="31"/>
      <c r="F104" s="31"/>
      <c r="G104" s="31"/>
      <c r="H104" s="31"/>
      <c r="I104" s="31"/>
      <c r="J104" s="31"/>
      <c r="K104" s="31"/>
      <c r="L104" s="31"/>
      <c r="M104" s="31"/>
      <c r="N104" s="31"/>
      <c r="O104" s="31"/>
    </row>
    <row r="105" spans="1:15" ht="15">
      <c r="A105" s="31"/>
      <c r="B105" s="31"/>
      <c r="C105" s="31"/>
      <c r="D105" s="31"/>
      <c r="E105" s="31"/>
      <c r="F105" s="31"/>
      <c r="G105" s="31"/>
      <c r="H105" s="31"/>
      <c r="I105" s="31"/>
      <c r="J105" s="31"/>
      <c r="K105" s="31"/>
      <c r="L105" s="31"/>
      <c r="M105" s="31"/>
      <c r="N105" s="31"/>
      <c r="O105" s="31"/>
    </row>
    <row r="106" spans="1:15" ht="15">
      <c r="A106" s="31"/>
      <c r="B106" s="31"/>
      <c r="C106" s="31"/>
      <c r="D106" s="31"/>
      <c r="E106" s="31"/>
      <c r="F106" s="31"/>
      <c r="G106" s="31"/>
      <c r="H106" s="31"/>
      <c r="I106" s="31"/>
      <c r="J106" s="31"/>
      <c r="K106" s="31"/>
      <c r="L106" s="31"/>
      <c r="M106" s="31"/>
      <c r="N106" s="31"/>
      <c r="O106" s="31"/>
    </row>
    <row r="107" spans="1:15" ht="15">
      <c r="A107" s="31"/>
      <c r="B107" s="31"/>
      <c r="C107" s="31"/>
      <c r="D107" s="31"/>
      <c r="E107" s="31"/>
      <c r="F107" s="31"/>
      <c r="G107" s="31"/>
      <c r="H107" s="31"/>
      <c r="I107" s="31"/>
      <c r="J107" s="31"/>
      <c r="K107" s="31"/>
      <c r="L107" s="31"/>
      <c r="M107" s="31"/>
      <c r="N107" s="31"/>
      <c r="O107" s="31"/>
    </row>
    <row r="108" spans="1:15" ht="15">
      <c r="A108" s="31"/>
      <c r="B108" s="31"/>
      <c r="C108" s="31"/>
      <c r="D108" s="31"/>
      <c r="E108" s="31"/>
      <c r="F108" s="31"/>
      <c r="G108" s="31"/>
      <c r="H108" s="31"/>
      <c r="I108" s="31"/>
      <c r="J108" s="31"/>
      <c r="K108" s="31"/>
      <c r="L108" s="31"/>
      <c r="M108" s="31"/>
      <c r="N108" s="31"/>
      <c r="O108" s="31"/>
    </row>
    <row r="109" spans="1:15" ht="15">
      <c r="A109" s="31"/>
      <c r="B109" s="31"/>
      <c r="C109" s="31"/>
      <c r="D109" s="31"/>
      <c r="E109" s="31"/>
      <c r="F109" s="31"/>
      <c r="G109" s="31"/>
      <c r="H109" s="31"/>
      <c r="I109" s="31"/>
      <c r="J109" s="31"/>
      <c r="K109" s="31"/>
      <c r="L109" s="31"/>
      <c r="M109" s="31"/>
      <c r="N109" s="31"/>
      <c r="O109" s="31"/>
    </row>
    <row r="110" spans="1:15" ht="15">
      <c r="A110" s="31"/>
      <c r="B110" s="31"/>
      <c r="C110" s="31"/>
      <c r="D110" s="31"/>
      <c r="E110" s="31"/>
      <c r="F110" s="31"/>
      <c r="G110" s="31"/>
      <c r="H110" s="31"/>
      <c r="I110" s="31"/>
      <c r="J110" s="31"/>
      <c r="K110" s="31"/>
      <c r="L110" s="31"/>
      <c r="M110" s="31"/>
      <c r="N110" s="31"/>
      <c r="O110" s="31"/>
    </row>
    <row r="111" spans="1:15" ht="15">
      <c r="A111" s="31"/>
      <c r="B111" s="31"/>
      <c r="C111" s="31"/>
      <c r="D111" s="31"/>
      <c r="E111" s="31"/>
      <c r="F111" s="31"/>
      <c r="G111" s="31"/>
      <c r="H111" s="31"/>
      <c r="I111" s="31"/>
      <c r="J111" s="31"/>
      <c r="K111" s="31"/>
      <c r="L111" s="31"/>
      <c r="M111" s="31"/>
      <c r="N111" s="31"/>
      <c r="O111" s="31"/>
    </row>
    <row r="112" spans="1:15" ht="15">
      <c r="A112" s="31"/>
      <c r="B112" s="31"/>
      <c r="C112" s="31"/>
      <c r="D112" s="31"/>
      <c r="E112" s="31"/>
      <c r="F112" s="31"/>
      <c r="G112" s="31"/>
      <c r="H112" s="31"/>
      <c r="I112" s="31"/>
      <c r="J112" s="31"/>
      <c r="K112" s="31"/>
      <c r="L112" s="31"/>
      <c r="M112" s="31"/>
      <c r="N112" s="31"/>
      <c r="O112" s="31"/>
    </row>
    <row r="113" spans="1:15" ht="15">
      <c r="A113" s="31"/>
      <c r="B113" s="31"/>
      <c r="C113" s="31"/>
      <c r="D113" s="31"/>
      <c r="E113" s="31"/>
      <c r="F113" s="31"/>
      <c r="G113" s="31"/>
      <c r="H113" s="31"/>
      <c r="I113" s="31"/>
      <c r="J113" s="31"/>
      <c r="K113" s="31"/>
      <c r="L113" s="31"/>
      <c r="M113" s="31"/>
      <c r="N113" s="31"/>
      <c r="O113" s="31"/>
    </row>
    <row r="114" spans="1:15" ht="15">
      <c r="A114" s="31"/>
      <c r="B114" s="31"/>
      <c r="C114" s="31"/>
      <c r="D114" s="31"/>
      <c r="E114" s="31"/>
      <c r="F114" s="31"/>
      <c r="G114" s="31"/>
      <c r="H114" s="31"/>
      <c r="I114" s="31"/>
      <c r="J114" s="31"/>
      <c r="K114" s="31"/>
      <c r="L114" s="31"/>
      <c r="M114" s="31"/>
      <c r="N114" s="31"/>
      <c r="O114" s="31"/>
    </row>
    <row r="115" spans="1:15" ht="15">
      <c r="A115" s="31"/>
      <c r="B115" s="31"/>
      <c r="C115" s="31"/>
      <c r="D115" s="31"/>
      <c r="E115" s="31"/>
      <c r="F115" s="31"/>
      <c r="G115" s="31"/>
      <c r="H115" s="31"/>
      <c r="I115" s="31"/>
      <c r="J115" s="31"/>
      <c r="K115" s="31"/>
      <c r="L115" s="31"/>
      <c r="M115" s="31"/>
      <c r="N115" s="31"/>
      <c r="O115" s="31"/>
    </row>
    <row r="116" spans="1:15" ht="15">
      <c r="A116" s="31"/>
      <c r="B116" s="31"/>
      <c r="C116" s="31"/>
      <c r="D116" s="31"/>
      <c r="E116" s="31"/>
      <c r="F116" s="31"/>
      <c r="G116" s="31"/>
      <c r="H116" s="31"/>
      <c r="I116" s="31"/>
      <c r="J116" s="31"/>
      <c r="K116" s="31"/>
      <c r="L116" s="31"/>
      <c r="M116" s="31"/>
      <c r="N116" s="31"/>
      <c r="O116" s="31"/>
    </row>
    <row r="117" spans="1:15" ht="15">
      <c r="A117" s="31"/>
      <c r="B117" s="31"/>
      <c r="C117" s="31"/>
      <c r="D117" s="31"/>
      <c r="E117" s="31"/>
      <c r="F117" s="31"/>
      <c r="G117" s="31"/>
      <c r="H117" s="31"/>
      <c r="I117" s="31"/>
      <c r="J117" s="31"/>
      <c r="K117" s="31"/>
      <c r="L117" s="31"/>
      <c r="M117" s="31"/>
      <c r="N117" s="31"/>
      <c r="O117" s="31"/>
    </row>
    <row r="118" spans="1:15" ht="15">
      <c r="A118" s="31"/>
      <c r="B118" s="31"/>
      <c r="C118" s="31"/>
      <c r="D118" s="31"/>
      <c r="E118" s="31"/>
      <c r="F118" s="31"/>
      <c r="G118" s="31"/>
      <c r="H118" s="31"/>
      <c r="I118" s="31"/>
      <c r="J118" s="31"/>
      <c r="K118" s="31"/>
      <c r="L118" s="31"/>
      <c r="M118" s="31"/>
      <c r="N118" s="31"/>
      <c r="O118" s="31"/>
    </row>
    <row r="119" spans="1:15" ht="15">
      <c r="A119" s="31"/>
      <c r="B119" s="31"/>
      <c r="C119" s="31"/>
      <c r="D119" s="31"/>
      <c r="E119" s="31"/>
      <c r="F119" s="31"/>
      <c r="G119" s="31"/>
      <c r="H119" s="31"/>
      <c r="I119" s="31"/>
      <c r="J119" s="31"/>
      <c r="K119" s="31"/>
      <c r="L119" s="31"/>
      <c r="M119" s="31"/>
      <c r="N119" s="31"/>
      <c r="O119" s="31"/>
    </row>
    <row r="120" spans="1:15" ht="15">
      <c r="A120" s="31"/>
      <c r="B120" s="31"/>
      <c r="C120" s="31"/>
      <c r="D120" s="31"/>
      <c r="E120" s="31"/>
      <c r="F120" s="31"/>
      <c r="G120" s="31"/>
      <c r="H120" s="31"/>
      <c r="I120" s="31"/>
      <c r="J120" s="31"/>
      <c r="K120" s="31"/>
      <c r="L120" s="31"/>
      <c r="M120" s="31"/>
      <c r="N120" s="31"/>
      <c r="O120" s="31"/>
    </row>
    <row r="121" spans="1:15" ht="15">
      <c r="A121" s="31"/>
      <c r="B121" s="31"/>
      <c r="C121" s="31"/>
      <c r="D121" s="31"/>
      <c r="E121" s="31"/>
      <c r="F121" s="31"/>
      <c r="G121" s="31"/>
      <c r="H121" s="31"/>
      <c r="I121" s="31"/>
      <c r="J121" s="31"/>
      <c r="K121" s="31"/>
      <c r="L121" s="31"/>
      <c r="M121" s="31"/>
      <c r="N121" s="31"/>
      <c r="O121" s="31"/>
    </row>
    <row r="122" spans="1:15" ht="15">
      <c r="A122" s="31"/>
      <c r="B122" s="31"/>
      <c r="C122" s="31"/>
      <c r="D122" s="31"/>
      <c r="E122" s="31"/>
      <c r="F122" s="31"/>
      <c r="G122" s="31"/>
      <c r="H122" s="31"/>
      <c r="I122" s="31"/>
      <c r="J122" s="31"/>
      <c r="K122" s="31"/>
      <c r="L122" s="31"/>
      <c r="M122" s="31"/>
      <c r="N122" s="31"/>
      <c r="O122" s="31"/>
    </row>
    <row r="123" spans="1:15" ht="15">
      <c r="A123" s="31"/>
      <c r="B123" s="31"/>
      <c r="C123" s="31"/>
      <c r="D123" s="31"/>
      <c r="E123" s="31"/>
      <c r="F123" s="31"/>
      <c r="G123" s="31"/>
      <c r="H123" s="31"/>
      <c r="I123" s="31"/>
      <c r="J123" s="31"/>
      <c r="K123" s="31"/>
      <c r="L123" s="31"/>
      <c r="M123" s="31"/>
      <c r="N123" s="31"/>
      <c r="O123" s="31"/>
    </row>
    <row r="124" spans="1:15" ht="15">
      <c r="A124" s="31"/>
      <c r="B124" s="31"/>
      <c r="C124" s="31"/>
      <c r="D124" s="31"/>
      <c r="E124" s="31"/>
      <c r="F124" s="31"/>
      <c r="G124" s="31"/>
      <c r="H124" s="31"/>
      <c r="I124" s="31"/>
      <c r="J124" s="31"/>
      <c r="K124" s="31"/>
      <c r="L124" s="31"/>
      <c r="M124" s="31"/>
      <c r="N124" s="31"/>
      <c r="O124" s="31"/>
    </row>
    <row r="125" spans="1:15" ht="15">
      <c r="A125" s="31"/>
      <c r="B125" s="31"/>
      <c r="C125" s="31"/>
      <c r="D125" s="31"/>
      <c r="E125" s="31"/>
      <c r="F125" s="31"/>
      <c r="G125" s="31"/>
      <c r="H125" s="31"/>
      <c r="I125" s="31"/>
      <c r="J125" s="31"/>
      <c r="K125" s="31"/>
      <c r="L125" s="31"/>
      <c r="M125" s="31"/>
      <c r="N125" s="31"/>
      <c r="O125" s="31"/>
    </row>
    <row r="126" spans="1:15" ht="15">
      <c r="A126" s="31"/>
      <c r="B126" s="31"/>
      <c r="C126" s="31"/>
      <c r="D126" s="31"/>
      <c r="E126" s="31"/>
      <c r="F126" s="31"/>
      <c r="G126" s="31"/>
      <c r="H126" s="31"/>
      <c r="I126" s="31"/>
      <c r="J126" s="31"/>
      <c r="K126" s="31"/>
      <c r="L126" s="31"/>
      <c r="M126" s="31"/>
      <c r="N126" s="31"/>
      <c r="O126" s="31"/>
    </row>
    <row r="127" spans="1:15" ht="15">
      <c r="A127" s="31"/>
      <c r="B127" s="31"/>
      <c r="C127" s="31"/>
      <c r="D127" s="31"/>
      <c r="E127" s="31"/>
      <c r="F127" s="31"/>
      <c r="G127" s="31"/>
      <c r="H127" s="31"/>
      <c r="I127" s="31"/>
      <c r="J127" s="31"/>
      <c r="K127" s="31"/>
      <c r="L127" s="31"/>
      <c r="M127" s="31"/>
      <c r="N127" s="31"/>
      <c r="O127" s="31"/>
    </row>
    <row r="128" spans="1:15" ht="15">
      <c r="A128" s="31"/>
      <c r="B128" s="31"/>
      <c r="C128" s="31"/>
      <c r="D128" s="31"/>
      <c r="E128" s="31"/>
      <c r="F128" s="31"/>
      <c r="G128" s="31"/>
      <c r="H128" s="31"/>
      <c r="I128" s="31"/>
      <c r="J128" s="31"/>
      <c r="K128" s="31"/>
      <c r="L128" s="31"/>
      <c r="M128" s="31"/>
      <c r="N128" s="31"/>
      <c r="O128" s="31"/>
    </row>
    <row r="129" spans="1:15" ht="15">
      <c r="A129" s="31"/>
      <c r="B129" s="31"/>
      <c r="C129" s="31"/>
      <c r="D129" s="31"/>
      <c r="E129" s="31"/>
      <c r="F129" s="31"/>
      <c r="G129" s="31"/>
      <c r="H129" s="31"/>
      <c r="I129" s="31"/>
      <c r="J129" s="31"/>
      <c r="K129" s="31"/>
      <c r="L129" s="31"/>
      <c r="M129" s="31"/>
      <c r="N129" s="31"/>
      <c r="O129" s="31"/>
    </row>
    <row r="130" spans="1:15" ht="15">
      <c r="A130" s="31"/>
      <c r="B130" s="31"/>
      <c r="C130" s="31"/>
      <c r="D130" s="31"/>
      <c r="E130" s="31"/>
      <c r="F130" s="31"/>
      <c r="G130" s="31"/>
      <c r="H130" s="31"/>
      <c r="I130" s="31"/>
      <c r="J130" s="31"/>
      <c r="K130" s="31"/>
      <c r="L130" s="31"/>
      <c r="M130" s="31"/>
      <c r="N130" s="31"/>
      <c r="O130" s="31"/>
    </row>
    <row r="131" spans="1:15" ht="15">
      <c r="A131" s="31"/>
      <c r="B131" s="31"/>
      <c r="C131" s="31"/>
      <c r="D131" s="31"/>
      <c r="E131" s="31"/>
      <c r="F131" s="31"/>
      <c r="G131" s="31"/>
      <c r="H131" s="31"/>
      <c r="I131" s="31"/>
      <c r="J131" s="31"/>
      <c r="K131" s="31"/>
      <c r="L131" s="31"/>
      <c r="M131" s="31"/>
      <c r="N131" s="31"/>
      <c r="O131" s="31"/>
    </row>
    <row r="132" spans="1:15" ht="15">
      <c r="A132" s="31"/>
      <c r="B132" s="31"/>
      <c r="C132" s="31"/>
      <c r="D132" s="31"/>
      <c r="E132" s="31"/>
      <c r="F132" s="31"/>
      <c r="G132" s="31"/>
      <c r="H132" s="31"/>
      <c r="I132" s="31"/>
      <c r="J132" s="31"/>
      <c r="K132" s="31"/>
      <c r="L132" s="31"/>
      <c r="M132" s="31"/>
      <c r="N132" s="31"/>
      <c r="O132" s="31"/>
    </row>
    <row r="133" spans="1:15" ht="15">
      <c r="A133" s="31"/>
      <c r="B133" s="31"/>
      <c r="C133" s="31"/>
      <c r="D133" s="31"/>
      <c r="E133" s="31"/>
      <c r="F133" s="31"/>
      <c r="G133" s="31"/>
      <c r="H133" s="31"/>
      <c r="I133" s="31"/>
      <c r="J133" s="31"/>
      <c r="K133" s="31"/>
      <c r="L133" s="31"/>
      <c r="M133" s="31"/>
      <c r="N133" s="31"/>
      <c r="O133" s="31"/>
    </row>
    <row r="134" spans="1:15" ht="15">
      <c r="A134" s="31"/>
      <c r="B134" s="31"/>
      <c r="C134" s="31"/>
      <c r="D134" s="31"/>
      <c r="E134" s="31"/>
      <c r="F134" s="31"/>
      <c r="G134" s="31"/>
      <c r="H134" s="31"/>
      <c r="I134" s="31"/>
      <c r="J134" s="31"/>
      <c r="K134" s="31"/>
      <c r="L134" s="31"/>
      <c r="M134" s="31"/>
      <c r="N134" s="31"/>
      <c r="O134" s="31"/>
    </row>
    <row r="135" spans="1:15" ht="15">
      <c r="A135" s="31"/>
      <c r="B135" s="31"/>
      <c r="C135" s="31"/>
      <c r="D135" s="31"/>
      <c r="E135" s="31"/>
      <c r="F135" s="31"/>
      <c r="G135" s="31"/>
      <c r="H135" s="31"/>
      <c r="I135" s="31"/>
      <c r="J135" s="31"/>
      <c r="K135" s="31"/>
      <c r="L135" s="31"/>
      <c r="M135" s="31"/>
      <c r="N135" s="31"/>
      <c r="O135" s="31"/>
    </row>
    <row r="136" spans="1:15" ht="15">
      <c r="A136" s="31"/>
      <c r="B136" s="31"/>
      <c r="C136" s="31"/>
      <c r="D136" s="31"/>
      <c r="E136" s="31"/>
      <c r="F136" s="31"/>
      <c r="G136" s="31"/>
      <c r="H136" s="31"/>
      <c r="I136" s="31"/>
      <c r="J136" s="31"/>
      <c r="K136" s="31"/>
      <c r="L136" s="31"/>
      <c r="M136" s="31"/>
      <c r="N136" s="31"/>
      <c r="O136" s="31"/>
    </row>
    <row r="137" spans="1:15" ht="15">
      <c r="A137" s="31"/>
      <c r="B137" s="31"/>
      <c r="C137" s="31"/>
      <c r="D137" s="31"/>
      <c r="E137" s="31"/>
      <c r="F137" s="31"/>
      <c r="G137" s="31"/>
      <c r="H137" s="31"/>
      <c r="I137" s="31"/>
      <c r="J137" s="31"/>
      <c r="K137" s="31"/>
      <c r="L137" s="31"/>
      <c r="M137" s="31"/>
      <c r="N137" s="31"/>
      <c r="O137" s="31"/>
    </row>
    <row r="138" spans="1:15" ht="15">
      <c r="A138" s="31"/>
      <c r="B138" s="31"/>
      <c r="C138" s="31"/>
      <c r="D138" s="31"/>
      <c r="E138" s="31"/>
      <c r="F138" s="31"/>
      <c r="G138" s="31"/>
      <c r="H138" s="31"/>
      <c r="I138" s="31"/>
      <c r="J138" s="31"/>
      <c r="K138" s="31"/>
      <c r="L138" s="31"/>
      <c r="M138" s="31"/>
      <c r="N138" s="31"/>
      <c r="O138" s="31"/>
    </row>
    <row r="139" spans="1:15" ht="15">
      <c r="A139" s="31"/>
      <c r="B139" s="31"/>
      <c r="C139" s="31"/>
      <c r="D139" s="31"/>
      <c r="E139" s="31"/>
      <c r="F139" s="31"/>
      <c r="G139" s="31"/>
      <c r="H139" s="31"/>
      <c r="I139" s="31"/>
      <c r="J139" s="31"/>
      <c r="K139" s="31"/>
      <c r="L139" s="31"/>
      <c r="M139" s="31"/>
      <c r="N139" s="31"/>
      <c r="O139" s="31"/>
    </row>
    <row r="140" spans="1:15" ht="15">
      <c r="A140" s="31"/>
      <c r="B140" s="31"/>
      <c r="C140" s="31"/>
      <c r="D140" s="31"/>
      <c r="E140" s="31"/>
      <c r="F140" s="31"/>
      <c r="G140" s="31"/>
      <c r="H140" s="31"/>
      <c r="I140" s="31"/>
      <c r="J140" s="31"/>
      <c r="K140" s="31"/>
      <c r="L140" s="31"/>
      <c r="M140" s="31"/>
      <c r="N140" s="31"/>
      <c r="O140" s="31"/>
    </row>
    <row r="141" spans="1:15" ht="15">
      <c r="A141" s="31"/>
      <c r="B141" s="31"/>
      <c r="C141" s="31"/>
      <c r="D141" s="31"/>
      <c r="E141" s="31"/>
      <c r="F141" s="31"/>
      <c r="G141" s="31"/>
      <c r="H141" s="31"/>
      <c r="I141" s="31"/>
      <c r="J141" s="31"/>
      <c r="K141" s="31"/>
      <c r="L141" s="31"/>
      <c r="M141" s="31"/>
      <c r="N141" s="31"/>
      <c r="O141" s="31"/>
    </row>
    <row r="142" spans="1:15" ht="15">
      <c r="A142" s="31"/>
      <c r="B142" s="31"/>
      <c r="C142" s="31"/>
      <c r="D142" s="31"/>
      <c r="E142" s="31"/>
      <c r="F142" s="31"/>
      <c r="G142" s="31"/>
      <c r="H142" s="31"/>
      <c r="I142" s="31"/>
      <c r="J142" s="31"/>
      <c r="K142" s="31"/>
      <c r="L142" s="31"/>
      <c r="M142" s="31"/>
      <c r="N142" s="31"/>
      <c r="O142" s="31"/>
    </row>
    <row r="143" spans="1:15" ht="15">
      <c r="A143" s="31"/>
      <c r="B143" s="31"/>
      <c r="C143" s="31"/>
      <c r="D143" s="31"/>
      <c r="E143" s="31"/>
      <c r="F143" s="31"/>
      <c r="G143" s="31"/>
      <c r="H143" s="31"/>
      <c r="I143" s="31"/>
      <c r="J143" s="31"/>
      <c r="K143" s="31"/>
      <c r="L143" s="31"/>
      <c r="M143" s="31"/>
      <c r="N143" s="31"/>
      <c r="O143" s="31"/>
    </row>
    <row r="144" spans="1:15" ht="15">
      <c r="A144" s="31"/>
      <c r="B144" s="31"/>
      <c r="C144" s="31"/>
      <c r="D144" s="31"/>
      <c r="E144" s="31"/>
      <c r="F144" s="31"/>
      <c r="G144" s="31"/>
      <c r="H144" s="31"/>
      <c r="I144" s="31"/>
      <c r="J144" s="31"/>
      <c r="K144" s="31"/>
      <c r="L144" s="31"/>
      <c r="M144" s="31"/>
      <c r="N144" s="31"/>
      <c r="O144" s="31"/>
    </row>
    <row r="145" spans="1:15" ht="15">
      <c r="A145" s="31"/>
      <c r="B145" s="31"/>
      <c r="C145" s="31"/>
      <c r="D145" s="31"/>
      <c r="E145" s="31"/>
      <c r="F145" s="31"/>
      <c r="G145" s="31"/>
      <c r="H145" s="31"/>
      <c r="I145" s="31"/>
      <c r="J145" s="31"/>
      <c r="K145" s="31"/>
      <c r="L145" s="31"/>
      <c r="M145" s="31"/>
      <c r="N145" s="31"/>
      <c r="O145" s="31"/>
    </row>
    <row r="146" spans="1:15" ht="15">
      <c r="A146" s="31"/>
      <c r="B146" s="31"/>
      <c r="C146" s="31"/>
      <c r="D146" s="31"/>
      <c r="E146" s="31"/>
      <c r="F146" s="31"/>
      <c r="G146" s="31"/>
      <c r="H146" s="31"/>
      <c r="I146" s="31"/>
      <c r="J146" s="31"/>
      <c r="K146" s="31"/>
      <c r="L146" s="31"/>
      <c r="M146" s="31"/>
      <c r="N146" s="31"/>
      <c r="O146" s="31"/>
    </row>
    <row r="147" spans="1:15" ht="15">
      <c r="A147" s="31"/>
      <c r="B147" s="31"/>
      <c r="C147" s="31"/>
      <c r="D147" s="31"/>
      <c r="E147" s="31"/>
      <c r="F147" s="31"/>
      <c r="G147" s="31"/>
      <c r="H147" s="31"/>
      <c r="I147" s="31"/>
      <c r="J147" s="31"/>
      <c r="K147" s="31"/>
      <c r="L147" s="31"/>
      <c r="M147" s="31"/>
      <c r="N147" s="31"/>
      <c r="O147" s="31"/>
    </row>
    <row r="148" spans="1:15" ht="15">
      <c r="A148" s="31"/>
      <c r="B148" s="31"/>
      <c r="C148" s="31"/>
      <c r="D148" s="31"/>
      <c r="E148" s="31"/>
      <c r="F148" s="31"/>
      <c r="G148" s="31"/>
      <c r="H148" s="31"/>
      <c r="I148" s="31"/>
      <c r="J148" s="31"/>
      <c r="K148" s="31"/>
      <c r="L148" s="31"/>
      <c r="M148" s="31"/>
      <c r="N148" s="31"/>
      <c r="O148" s="31"/>
    </row>
    <row r="149" spans="1:15" ht="15">
      <c r="A149" s="31"/>
      <c r="B149" s="31"/>
      <c r="C149" s="31"/>
      <c r="D149" s="31"/>
      <c r="E149" s="31"/>
      <c r="F149" s="31"/>
      <c r="G149" s="31"/>
      <c r="H149" s="31"/>
      <c r="I149" s="31"/>
      <c r="J149" s="31"/>
      <c r="K149" s="31"/>
      <c r="L149" s="31"/>
      <c r="M149" s="31"/>
      <c r="N149" s="31"/>
      <c r="O149" s="31"/>
    </row>
    <row r="150" spans="1:15" ht="15">
      <c r="A150" s="31"/>
      <c r="B150" s="31"/>
      <c r="C150" s="31"/>
      <c r="D150" s="31"/>
      <c r="E150" s="31"/>
      <c r="F150" s="31"/>
      <c r="G150" s="31"/>
      <c r="H150" s="31"/>
      <c r="I150" s="31"/>
      <c r="J150" s="31"/>
      <c r="K150" s="31"/>
      <c r="L150" s="31"/>
      <c r="M150" s="31"/>
      <c r="N150" s="31"/>
      <c r="O150" s="31"/>
    </row>
    <row r="151" spans="1:15" ht="15">
      <c r="A151" s="31"/>
      <c r="B151" s="31"/>
      <c r="C151" s="31"/>
      <c r="D151" s="31"/>
      <c r="E151" s="31"/>
      <c r="F151" s="31"/>
      <c r="G151" s="31"/>
      <c r="H151" s="31"/>
      <c r="I151" s="31"/>
      <c r="J151" s="31"/>
      <c r="K151" s="31"/>
      <c r="L151" s="31"/>
      <c r="M151" s="31"/>
      <c r="N151" s="31"/>
      <c r="O151" s="31"/>
    </row>
    <row r="152" spans="1:15" ht="15">
      <c r="A152" s="31"/>
      <c r="B152" s="31"/>
      <c r="C152" s="31"/>
      <c r="D152" s="31"/>
      <c r="E152" s="31"/>
      <c r="F152" s="31"/>
      <c r="G152" s="31"/>
      <c r="H152" s="31"/>
      <c r="I152" s="31"/>
      <c r="J152" s="31"/>
      <c r="K152" s="31"/>
      <c r="L152" s="31"/>
      <c r="M152" s="31"/>
      <c r="N152" s="31"/>
      <c r="O152" s="31"/>
    </row>
    <row r="153" spans="1:15" ht="15">
      <c r="A153" s="31"/>
      <c r="B153" s="31"/>
      <c r="C153" s="31"/>
      <c r="D153" s="31"/>
      <c r="E153" s="31"/>
      <c r="F153" s="31"/>
      <c r="G153" s="31"/>
      <c r="H153" s="31"/>
      <c r="I153" s="31"/>
      <c r="J153" s="31"/>
      <c r="K153" s="31"/>
      <c r="L153" s="31"/>
      <c r="M153" s="31"/>
      <c r="N153" s="31"/>
      <c r="O153" s="31"/>
    </row>
    <row r="154" spans="1:15" ht="15">
      <c r="A154" s="31"/>
      <c r="B154" s="31"/>
      <c r="C154" s="31"/>
      <c r="D154" s="31"/>
      <c r="E154" s="31"/>
      <c r="F154" s="31"/>
      <c r="G154" s="31"/>
      <c r="H154" s="31"/>
      <c r="I154" s="31"/>
      <c r="J154" s="31"/>
      <c r="K154" s="31"/>
      <c r="L154" s="31"/>
      <c r="M154" s="31"/>
      <c r="N154" s="31"/>
      <c r="O154" s="31"/>
    </row>
    <row r="155" spans="1:15" ht="15">
      <c r="A155" s="31"/>
      <c r="B155" s="31"/>
      <c r="C155" s="31"/>
      <c r="D155" s="31"/>
      <c r="E155" s="31"/>
      <c r="F155" s="31"/>
      <c r="G155" s="31"/>
      <c r="H155" s="31"/>
      <c r="I155" s="31"/>
      <c r="J155" s="31"/>
      <c r="K155" s="31"/>
      <c r="L155" s="31"/>
      <c r="M155" s="31"/>
      <c r="N155" s="31"/>
      <c r="O155" s="31"/>
    </row>
    <row r="156" spans="1:15" ht="15">
      <c r="A156" s="31"/>
      <c r="B156" s="31"/>
      <c r="C156" s="31"/>
      <c r="D156" s="31"/>
      <c r="E156" s="31"/>
      <c r="F156" s="31"/>
      <c r="G156" s="31"/>
      <c r="H156" s="31"/>
      <c r="I156" s="31"/>
      <c r="J156" s="31"/>
      <c r="K156" s="31"/>
      <c r="L156" s="31"/>
      <c r="M156" s="31"/>
      <c r="N156" s="31"/>
      <c r="O156" s="31"/>
    </row>
    <row r="157" spans="1:15" ht="15">
      <c r="A157" s="31"/>
      <c r="B157" s="31"/>
      <c r="C157" s="31"/>
      <c r="D157" s="31"/>
      <c r="E157" s="31"/>
      <c r="F157" s="31"/>
      <c r="G157" s="31"/>
      <c r="H157" s="31"/>
      <c r="I157" s="31"/>
      <c r="J157" s="31"/>
      <c r="K157" s="31"/>
      <c r="L157" s="31"/>
      <c r="M157" s="31"/>
      <c r="N157" s="31"/>
      <c r="O157" s="31"/>
    </row>
    <row r="158" spans="1:15" ht="15">
      <c r="A158" s="31"/>
      <c r="B158" s="31"/>
      <c r="C158" s="31"/>
      <c r="D158" s="31"/>
      <c r="E158" s="31"/>
      <c r="F158" s="31"/>
      <c r="G158" s="31"/>
      <c r="H158" s="31"/>
      <c r="I158" s="31"/>
      <c r="J158" s="31"/>
      <c r="K158" s="31"/>
      <c r="L158" s="31"/>
      <c r="M158" s="31"/>
      <c r="N158" s="31"/>
      <c r="O158" s="31"/>
    </row>
    <row r="159" spans="1:15" ht="15">
      <c r="A159" s="31"/>
      <c r="B159" s="31"/>
      <c r="C159" s="31"/>
      <c r="D159" s="31"/>
      <c r="E159" s="31"/>
      <c r="F159" s="31"/>
      <c r="G159" s="31"/>
      <c r="H159" s="31"/>
      <c r="I159" s="31"/>
      <c r="J159" s="31"/>
      <c r="K159" s="31"/>
      <c r="L159" s="31"/>
      <c r="M159" s="31"/>
      <c r="N159" s="31"/>
      <c r="O159" s="31"/>
    </row>
    <row r="160" spans="1:15" ht="15">
      <c r="A160" s="31"/>
      <c r="B160" s="31"/>
      <c r="C160" s="31"/>
      <c r="D160" s="31"/>
      <c r="E160" s="31"/>
      <c r="F160" s="31"/>
      <c r="G160" s="31"/>
      <c r="H160" s="31"/>
      <c r="I160" s="31"/>
      <c r="J160" s="31"/>
      <c r="K160" s="31"/>
      <c r="L160" s="31"/>
      <c r="M160" s="31"/>
      <c r="N160" s="31"/>
      <c r="O160" s="31"/>
    </row>
    <row r="161" spans="1:15" ht="15">
      <c r="A161" s="31"/>
      <c r="B161" s="31"/>
      <c r="C161" s="31"/>
      <c r="D161" s="31"/>
      <c r="E161" s="31"/>
      <c r="F161" s="31"/>
      <c r="G161" s="31"/>
      <c r="H161" s="31"/>
      <c r="I161" s="31"/>
      <c r="J161" s="31"/>
      <c r="K161" s="31"/>
      <c r="L161" s="31"/>
      <c r="M161" s="31"/>
      <c r="N161" s="31"/>
      <c r="O161" s="31"/>
    </row>
    <row r="162" spans="1:15" ht="15">
      <c r="A162" s="31"/>
      <c r="B162" s="31"/>
      <c r="C162" s="31"/>
      <c r="D162" s="31"/>
      <c r="E162" s="31"/>
      <c r="F162" s="31"/>
      <c r="G162" s="31"/>
      <c r="H162" s="31"/>
      <c r="I162" s="31"/>
      <c r="J162" s="31"/>
      <c r="K162" s="31"/>
      <c r="L162" s="31"/>
      <c r="M162" s="31"/>
      <c r="N162" s="31"/>
      <c r="O162" s="31"/>
    </row>
    <row r="163" spans="1:15" ht="15">
      <c r="A163" s="31"/>
      <c r="B163" s="31"/>
      <c r="C163" s="31"/>
      <c r="D163" s="31"/>
      <c r="E163" s="31"/>
      <c r="F163" s="31"/>
      <c r="G163" s="31"/>
      <c r="H163" s="31"/>
      <c r="I163" s="31"/>
      <c r="J163" s="31"/>
      <c r="K163" s="31"/>
      <c r="L163" s="31"/>
      <c r="M163" s="31"/>
      <c r="N163" s="31"/>
      <c r="O163" s="31"/>
    </row>
    <row r="164" spans="1:15" ht="15">
      <c r="A164" s="31"/>
      <c r="B164" s="31"/>
      <c r="C164" s="31"/>
      <c r="D164" s="31"/>
      <c r="E164" s="31"/>
      <c r="F164" s="31"/>
      <c r="G164" s="31"/>
      <c r="H164" s="31"/>
      <c r="I164" s="31"/>
      <c r="J164" s="31"/>
      <c r="K164" s="31"/>
      <c r="L164" s="31"/>
      <c r="M164" s="31"/>
      <c r="N164" s="31"/>
      <c r="O164" s="31"/>
    </row>
    <row r="165" spans="1:15" ht="15">
      <c r="A165" s="31"/>
      <c r="B165" s="31"/>
      <c r="C165" s="31"/>
      <c r="D165" s="31"/>
      <c r="E165" s="31"/>
      <c r="F165" s="31"/>
      <c r="G165" s="31"/>
      <c r="H165" s="31"/>
      <c r="I165" s="31"/>
      <c r="J165" s="31"/>
      <c r="K165" s="31"/>
      <c r="L165" s="31"/>
      <c r="M165" s="31"/>
      <c r="N165" s="31"/>
      <c r="O165" s="31"/>
    </row>
    <row r="166" spans="1:15" ht="15">
      <c r="A166" s="31"/>
      <c r="B166" s="31"/>
      <c r="C166" s="31"/>
      <c r="D166" s="31"/>
      <c r="E166" s="31"/>
      <c r="F166" s="31"/>
      <c r="G166" s="31"/>
      <c r="H166" s="31"/>
      <c r="I166" s="31"/>
      <c r="J166" s="31"/>
      <c r="K166" s="31"/>
      <c r="L166" s="31"/>
      <c r="M166" s="31"/>
      <c r="N166" s="31"/>
      <c r="O166" s="31"/>
    </row>
    <row r="167" spans="1:15" ht="15">
      <c r="A167" s="31"/>
      <c r="B167" s="31"/>
      <c r="C167" s="31"/>
      <c r="D167" s="31"/>
      <c r="E167" s="31"/>
      <c r="F167" s="31"/>
      <c r="G167" s="31"/>
      <c r="H167" s="31"/>
      <c r="I167" s="31"/>
      <c r="J167" s="31"/>
      <c r="K167" s="31"/>
      <c r="L167" s="31"/>
      <c r="M167" s="31"/>
      <c r="N167" s="31"/>
      <c r="O167" s="31"/>
    </row>
    <row r="168" spans="1:15" ht="15">
      <c r="A168" s="31"/>
      <c r="B168" s="31"/>
      <c r="C168" s="31"/>
      <c r="D168" s="31"/>
      <c r="E168" s="31"/>
      <c r="F168" s="31"/>
      <c r="G168" s="31"/>
      <c r="H168" s="31"/>
      <c r="I168" s="31"/>
      <c r="J168" s="31"/>
      <c r="K168" s="31"/>
      <c r="L168" s="31"/>
      <c r="M168" s="31"/>
      <c r="N168" s="31"/>
      <c r="O168" s="31"/>
    </row>
    <row r="169" spans="1:15" ht="15">
      <c r="A169" s="31"/>
      <c r="B169" s="31"/>
      <c r="C169" s="31"/>
      <c r="D169" s="31"/>
      <c r="E169" s="31"/>
      <c r="F169" s="31"/>
      <c r="G169" s="31"/>
      <c r="H169" s="31"/>
      <c r="I169" s="31"/>
      <c r="J169" s="31"/>
      <c r="K169" s="31"/>
      <c r="L169" s="31"/>
      <c r="M169" s="31"/>
      <c r="N169" s="31"/>
      <c r="O169" s="31"/>
    </row>
    <row r="170" spans="1:15" ht="15">
      <c r="A170" s="31"/>
      <c r="B170" s="31"/>
      <c r="C170" s="31"/>
      <c r="D170" s="31"/>
      <c r="E170" s="31"/>
      <c r="F170" s="31"/>
      <c r="G170" s="31"/>
      <c r="H170" s="31"/>
      <c r="I170" s="31"/>
      <c r="J170" s="31"/>
      <c r="K170" s="31"/>
      <c r="L170" s="31"/>
      <c r="M170" s="31"/>
      <c r="N170" s="31"/>
      <c r="O170" s="31"/>
    </row>
    <row r="171" spans="1:15" ht="15">
      <c r="A171" s="31"/>
      <c r="B171" s="31"/>
      <c r="C171" s="31"/>
      <c r="D171" s="31"/>
      <c r="E171" s="31"/>
      <c r="F171" s="31"/>
      <c r="G171" s="31"/>
      <c r="H171" s="31"/>
      <c r="I171" s="31"/>
      <c r="J171" s="31"/>
      <c r="K171" s="31"/>
      <c r="L171" s="31"/>
      <c r="M171" s="31"/>
      <c r="N171" s="31"/>
      <c r="O171" s="31"/>
    </row>
    <row r="172" spans="1:15" ht="15">
      <c r="A172" s="31"/>
      <c r="B172" s="31"/>
      <c r="C172" s="31"/>
      <c r="D172" s="31"/>
      <c r="E172" s="31"/>
      <c r="F172" s="31"/>
      <c r="G172" s="31"/>
      <c r="H172" s="31"/>
      <c r="I172" s="31"/>
      <c r="J172" s="31"/>
      <c r="K172" s="31"/>
      <c r="L172" s="31"/>
      <c r="M172" s="31"/>
      <c r="N172" s="31"/>
      <c r="O172" s="31"/>
    </row>
    <row r="173" spans="1:15" ht="15">
      <c r="A173" s="31"/>
      <c r="B173" s="31"/>
      <c r="C173" s="31"/>
      <c r="D173" s="31"/>
      <c r="E173" s="31"/>
      <c r="F173" s="31"/>
      <c r="G173" s="31"/>
      <c r="H173" s="31"/>
      <c r="I173" s="31"/>
      <c r="J173" s="31"/>
      <c r="K173" s="31"/>
      <c r="L173" s="31"/>
      <c r="M173" s="31"/>
      <c r="N173" s="31"/>
      <c r="O173" s="31"/>
    </row>
    <row r="174" spans="1:15" ht="15">
      <c r="A174" s="31"/>
      <c r="B174" s="31"/>
      <c r="C174" s="31"/>
      <c r="D174" s="31"/>
      <c r="E174" s="31"/>
      <c r="F174" s="31"/>
      <c r="G174" s="31"/>
      <c r="H174" s="31"/>
      <c r="I174" s="31"/>
      <c r="J174" s="31"/>
      <c r="K174" s="31"/>
      <c r="L174" s="31"/>
      <c r="M174" s="31"/>
      <c r="N174" s="31"/>
      <c r="O174" s="31"/>
    </row>
    <row r="175" spans="1:15" ht="15">
      <c r="A175" s="31"/>
      <c r="B175" s="31"/>
      <c r="C175" s="31"/>
      <c r="D175" s="31"/>
      <c r="E175" s="31"/>
      <c r="F175" s="31"/>
      <c r="G175" s="31"/>
      <c r="H175" s="31"/>
      <c r="I175" s="31"/>
      <c r="J175" s="31"/>
      <c r="K175" s="31"/>
      <c r="L175" s="31"/>
      <c r="M175" s="31"/>
      <c r="N175" s="31"/>
      <c r="O175" s="31"/>
    </row>
    <row r="176" spans="1:15" ht="15">
      <c r="A176" s="31"/>
      <c r="B176" s="31"/>
      <c r="C176" s="31"/>
      <c r="D176" s="31"/>
      <c r="E176" s="31"/>
      <c r="F176" s="31"/>
      <c r="G176" s="31"/>
      <c r="H176" s="31"/>
      <c r="I176" s="31"/>
      <c r="J176" s="31"/>
      <c r="K176" s="31"/>
      <c r="L176" s="31"/>
      <c r="M176" s="31"/>
      <c r="N176" s="31"/>
      <c r="O176" s="31"/>
    </row>
    <row r="177" spans="1:15" ht="15">
      <c r="A177" s="31"/>
      <c r="B177" s="31"/>
      <c r="C177" s="31"/>
      <c r="D177" s="31"/>
      <c r="E177" s="31"/>
      <c r="F177" s="31"/>
      <c r="G177" s="31"/>
      <c r="H177" s="31"/>
      <c r="I177" s="31"/>
      <c r="J177" s="31"/>
      <c r="K177" s="31"/>
      <c r="L177" s="31"/>
      <c r="M177" s="31"/>
      <c r="N177" s="31"/>
      <c r="O177" s="31"/>
    </row>
    <row r="178" spans="1:15" ht="15">
      <c r="A178" s="31"/>
      <c r="B178" s="31"/>
      <c r="C178" s="31"/>
      <c r="D178" s="31"/>
      <c r="E178" s="31"/>
      <c r="F178" s="31"/>
      <c r="G178" s="31"/>
      <c r="H178" s="31"/>
      <c r="I178" s="31"/>
      <c r="J178" s="31"/>
      <c r="K178" s="31"/>
      <c r="L178" s="31"/>
      <c r="M178" s="31"/>
      <c r="N178" s="31"/>
      <c r="O178" s="31"/>
    </row>
    <row r="179" spans="1:15" ht="15">
      <c r="A179" s="31"/>
      <c r="B179" s="31"/>
      <c r="C179" s="31"/>
      <c r="D179" s="31"/>
      <c r="E179" s="31"/>
      <c r="F179" s="31"/>
      <c r="G179" s="31"/>
      <c r="H179" s="31"/>
      <c r="I179" s="31"/>
      <c r="J179" s="31"/>
      <c r="K179" s="31"/>
      <c r="L179" s="31"/>
      <c r="M179" s="31"/>
      <c r="N179" s="31"/>
      <c r="O179" s="31"/>
    </row>
    <row r="180" spans="1:15" ht="15">
      <c r="A180" s="31"/>
      <c r="B180" s="31"/>
      <c r="C180" s="31"/>
      <c r="D180" s="31"/>
      <c r="E180" s="31"/>
      <c r="F180" s="31"/>
      <c r="G180" s="31"/>
      <c r="H180" s="31"/>
      <c r="I180" s="31"/>
      <c r="J180" s="31"/>
      <c r="K180" s="31"/>
      <c r="L180" s="31"/>
      <c r="M180" s="31"/>
      <c r="N180" s="31"/>
      <c r="O180" s="31"/>
    </row>
    <row r="181" spans="1:15" ht="15">
      <c r="A181" s="31"/>
      <c r="B181" s="31"/>
      <c r="C181" s="31"/>
      <c r="D181" s="31"/>
      <c r="E181" s="31"/>
      <c r="F181" s="31"/>
      <c r="G181" s="31"/>
      <c r="H181" s="31"/>
      <c r="I181" s="31"/>
      <c r="J181" s="31"/>
      <c r="K181" s="31"/>
      <c r="L181" s="31"/>
      <c r="M181" s="31"/>
      <c r="N181" s="31"/>
      <c r="O181" s="31"/>
    </row>
    <row r="182" spans="1:15" ht="15">
      <c r="A182" s="31"/>
      <c r="B182" s="31"/>
      <c r="C182" s="31"/>
      <c r="D182" s="31"/>
      <c r="E182" s="31"/>
      <c r="F182" s="31"/>
      <c r="G182" s="31"/>
      <c r="H182" s="31"/>
      <c r="I182" s="31"/>
      <c r="J182" s="31"/>
      <c r="K182" s="31"/>
      <c r="L182" s="31"/>
      <c r="M182" s="31"/>
      <c r="N182" s="31"/>
      <c r="O182" s="31"/>
    </row>
    <row r="183" spans="1:15" ht="15">
      <c r="A183" s="31"/>
      <c r="B183" s="31"/>
      <c r="C183" s="31"/>
      <c r="D183" s="31"/>
      <c r="E183" s="31"/>
      <c r="F183" s="31"/>
      <c r="G183" s="31"/>
      <c r="H183" s="31"/>
      <c r="I183" s="31"/>
      <c r="J183" s="31"/>
      <c r="K183" s="31"/>
      <c r="L183" s="31"/>
      <c r="M183" s="31"/>
      <c r="N183" s="31"/>
      <c r="O183" s="31"/>
    </row>
    <row r="184" spans="1:15" ht="15">
      <c r="A184" s="31"/>
      <c r="B184" s="31"/>
      <c r="C184" s="31"/>
      <c r="D184" s="31"/>
      <c r="E184" s="31"/>
      <c r="F184" s="31"/>
      <c r="G184" s="31"/>
      <c r="H184" s="31"/>
      <c r="I184" s="31"/>
      <c r="J184" s="31"/>
      <c r="K184" s="31"/>
      <c r="L184" s="31"/>
      <c r="M184" s="31"/>
      <c r="N184" s="31"/>
      <c r="O184" s="31"/>
    </row>
    <row r="185" spans="1:15" ht="15">
      <c r="A185" s="31"/>
      <c r="B185" s="31"/>
      <c r="C185" s="31"/>
      <c r="D185" s="31"/>
      <c r="E185" s="31"/>
      <c r="F185" s="31"/>
      <c r="G185" s="31"/>
      <c r="H185" s="31"/>
      <c r="I185" s="31"/>
      <c r="J185" s="31"/>
      <c r="K185" s="31"/>
      <c r="L185" s="31"/>
      <c r="M185" s="31"/>
      <c r="N185" s="31"/>
      <c r="O185" s="31"/>
    </row>
    <row r="186" spans="1:15" ht="15">
      <c r="A186" s="31"/>
      <c r="B186" s="31"/>
      <c r="C186" s="31"/>
      <c r="D186" s="31"/>
      <c r="E186" s="31"/>
      <c r="F186" s="31"/>
      <c r="G186" s="31"/>
      <c r="H186" s="31"/>
      <c r="I186" s="31"/>
      <c r="J186" s="31"/>
      <c r="K186" s="31"/>
      <c r="L186" s="31"/>
      <c r="M186" s="31"/>
      <c r="N186" s="31"/>
      <c r="O186" s="31"/>
    </row>
    <row r="187" spans="1:15" ht="15">
      <c r="A187" s="31"/>
      <c r="B187" s="31"/>
      <c r="C187" s="31"/>
      <c r="D187" s="31"/>
      <c r="E187" s="31"/>
      <c r="F187" s="31"/>
      <c r="G187" s="31"/>
      <c r="H187" s="31"/>
      <c r="I187" s="31"/>
      <c r="J187" s="31"/>
      <c r="K187" s="31"/>
      <c r="L187" s="31"/>
      <c r="M187" s="31"/>
      <c r="N187" s="31"/>
      <c r="O187" s="31"/>
    </row>
    <row r="188" spans="1:15" ht="15">
      <c r="A188" s="31"/>
      <c r="B188" s="31"/>
      <c r="C188" s="31"/>
      <c r="D188" s="31"/>
      <c r="E188" s="31"/>
      <c r="F188" s="31"/>
      <c r="G188" s="31"/>
      <c r="H188" s="31"/>
      <c r="I188" s="31"/>
      <c r="J188" s="31"/>
      <c r="K188" s="31"/>
      <c r="L188" s="31"/>
      <c r="M188" s="31"/>
      <c r="N188" s="31"/>
      <c r="O188" s="31"/>
    </row>
    <row r="189" spans="1:15" ht="15">
      <c r="A189" s="31"/>
      <c r="B189" s="31"/>
      <c r="C189" s="31"/>
      <c r="D189" s="31"/>
      <c r="E189" s="31"/>
      <c r="F189" s="31"/>
      <c r="G189" s="31"/>
      <c r="H189" s="31"/>
      <c r="I189" s="31"/>
      <c r="J189" s="31"/>
      <c r="K189" s="31"/>
      <c r="L189" s="31"/>
      <c r="M189" s="31"/>
      <c r="N189" s="31"/>
      <c r="O189" s="31"/>
    </row>
    <row r="190" spans="1:15" ht="15">
      <c r="A190" s="31"/>
      <c r="B190" s="31"/>
      <c r="C190" s="31"/>
      <c r="D190" s="31"/>
      <c r="E190" s="31"/>
      <c r="F190" s="31"/>
      <c r="G190" s="31"/>
      <c r="H190" s="31"/>
      <c r="I190" s="31"/>
      <c r="J190" s="31"/>
      <c r="K190" s="31"/>
      <c r="L190" s="31"/>
      <c r="M190" s="31"/>
      <c r="N190" s="31"/>
      <c r="O190" s="31"/>
    </row>
    <row r="191" spans="1:15" ht="15">
      <c r="A191" s="31"/>
      <c r="B191" s="31"/>
      <c r="C191" s="31"/>
      <c r="D191" s="31"/>
      <c r="E191" s="31"/>
      <c r="F191" s="31"/>
      <c r="G191" s="31"/>
      <c r="H191" s="31"/>
      <c r="I191" s="31"/>
      <c r="J191" s="31"/>
      <c r="K191" s="31"/>
      <c r="L191" s="31"/>
      <c r="M191" s="31"/>
      <c r="N191" s="31"/>
      <c r="O191" s="31"/>
    </row>
    <row r="192" spans="1:15" ht="15">
      <c r="A192" s="31"/>
      <c r="B192" s="31"/>
      <c r="C192" s="31"/>
      <c r="D192" s="31"/>
      <c r="E192" s="31"/>
      <c r="F192" s="31"/>
      <c r="G192" s="31"/>
      <c r="H192" s="31"/>
      <c r="I192" s="31"/>
      <c r="J192" s="31"/>
      <c r="K192" s="31"/>
      <c r="L192" s="31"/>
      <c r="M192" s="31"/>
      <c r="N192" s="31"/>
      <c r="O192" s="31"/>
    </row>
    <row r="193" spans="1:15" ht="15">
      <c r="A193" s="31"/>
      <c r="B193" s="31"/>
      <c r="C193" s="31"/>
      <c r="D193" s="31"/>
      <c r="E193" s="31"/>
      <c r="F193" s="31"/>
      <c r="G193" s="31"/>
      <c r="H193" s="31"/>
      <c r="I193" s="31"/>
      <c r="J193" s="31"/>
      <c r="K193" s="31"/>
      <c r="L193" s="31"/>
      <c r="M193" s="31"/>
      <c r="N193" s="31"/>
      <c r="O193" s="31"/>
    </row>
    <row r="194" spans="1:15" ht="15">
      <c r="A194" s="31"/>
      <c r="B194" s="31"/>
      <c r="C194" s="31"/>
      <c r="D194" s="31"/>
      <c r="E194" s="31"/>
      <c r="F194" s="31"/>
      <c r="G194" s="31"/>
      <c r="H194" s="31"/>
      <c r="I194" s="31"/>
      <c r="J194" s="31"/>
      <c r="K194" s="31"/>
      <c r="L194" s="31"/>
      <c r="M194" s="31"/>
      <c r="N194" s="31"/>
      <c r="O194" s="31"/>
    </row>
    <row r="195" spans="1:15" ht="15">
      <c r="A195" s="31"/>
      <c r="B195" s="31"/>
      <c r="C195" s="31"/>
      <c r="D195" s="31"/>
      <c r="E195" s="31"/>
      <c r="F195" s="31"/>
      <c r="G195" s="31"/>
      <c r="H195" s="31"/>
      <c r="I195" s="31"/>
      <c r="J195" s="31"/>
      <c r="K195" s="31"/>
      <c r="L195" s="31"/>
      <c r="M195" s="31"/>
      <c r="N195" s="31"/>
      <c r="O195" s="31"/>
    </row>
    <row r="196" spans="1:15" ht="15">
      <c r="A196" s="31"/>
      <c r="B196" s="31"/>
      <c r="C196" s="31"/>
      <c r="D196" s="31"/>
      <c r="E196" s="31"/>
      <c r="F196" s="31"/>
      <c r="G196" s="31"/>
      <c r="H196" s="31"/>
      <c r="I196" s="31"/>
      <c r="J196" s="31"/>
      <c r="K196" s="31"/>
      <c r="L196" s="31"/>
      <c r="M196" s="31"/>
      <c r="N196" s="31"/>
      <c r="O196" s="31"/>
    </row>
    <row r="197" spans="1:15" ht="15">
      <c r="A197" s="31"/>
      <c r="B197" s="31"/>
      <c r="C197" s="31"/>
      <c r="D197" s="31"/>
      <c r="E197" s="31"/>
      <c r="F197" s="31"/>
      <c r="G197" s="31"/>
      <c r="H197" s="31"/>
      <c r="I197" s="31"/>
      <c r="J197" s="31"/>
      <c r="K197" s="31"/>
      <c r="L197" s="31"/>
      <c r="M197" s="31"/>
      <c r="N197" s="31"/>
      <c r="O197" s="31"/>
    </row>
    <row r="198" spans="1:15" ht="15">
      <c r="A198" s="31"/>
      <c r="B198" s="31"/>
      <c r="C198" s="31"/>
      <c r="D198" s="31"/>
      <c r="E198" s="31"/>
      <c r="F198" s="31"/>
      <c r="G198" s="31"/>
      <c r="H198" s="31"/>
      <c r="I198" s="31"/>
      <c r="J198" s="31"/>
      <c r="K198" s="31"/>
      <c r="L198" s="31"/>
      <c r="M198" s="31"/>
      <c r="N198" s="31"/>
      <c r="O198" s="31"/>
    </row>
    <row r="199" spans="1:15" ht="15">
      <c r="A199" s="31"/>
      <c r="B199" s="31"/>
      <c r="C199" s="31"/>
      <c r="D199" s="31"/>
      <c r="E199" s="31"/>
      <c r="F199" s="31"/>
      <c r="G199" s="31"/>
      <c r="H199" s="31"/>
      <c r="I199" s="31"/>
      <c r="J199" s="31"/>
      <c r="K199" s="31"/>
      <c r="L199" s="31"/>
      <c r="M199" s="31"/>
      <c r="N199" s="31"/>
      <c r="O199" s="31"/>
    </row>
    <row r="200" spans="1:15" ht="15">
      <c r="A200" s="31"/>
      <c r="B200" s="31"/>
      <c r="C200" s="31"/>
      <c r="D200" s="31"/>
      <c r="E200" s="31"/>
      <c r="F200" s="31"/>
      <c r="G200" s="31"/>
      <c r="H200" s="31"/>
      <c r="I200" s="31"/>
      <c r="J200" s="31"/>
      <c r="K200" s="31"/>
      <c r="L200" s="31"/>
      <c r="M200" s="31"/>
      <c r="N200" s="31"/>
      <c r="O200" s="31"/>
    </row>
    <row r="201" spans="1:15" ht="15">
      <c r="A201" s="31"/>
      <c r="B201" s="31"/>
      <c r="C201" s="31"/>
      <c r="D201" s="31"/>
      <c r="E201" s="31"/>
      <c r="F201" s="31"/>
      <c r="G201" s="31"/>
      <c r="H201" s="31"/>
      <c r="I201" s="31"/>
      <c r="J201" s="31"/>
      <c r="K201" s="31"/>
      <c r="L201" s="31"/>
      <c r="M201" s="31"/>
      <c r="N201" s="31"/>
      <c r="O201" s="31"/>
    </row>
    <row r="202" spans="1:15" ht="15">
      <c r="A202" s="31"/>
      <c r="B202" s="31"/>
      <c r="C202" s="31"/>
      <c r="D202" s="31"/>
      <c r="E202" s="31"/>
      <c r="F202" s="31"/>
      <c r="G202" s="31"/>
      <c r="H202" s="31"/>
      <c r="I202" s="31"/>
      <c r="J202" s="31"/>
      <c r="K202" s="31"/>
      <c r="L202" s="31"/>
      <c r="M202" s="31"/>
      <c r="N202" s="31"/>
      <c r="O202" s="31"/>
    </row>
    <row r="203" spans="1:15" ht="15">
      <c r="A203" s="31"/>
      <c r="B203" s="31"/>
      <c r="C203" s="31"/>
      <c r="D203" s="31"/>
      <c r="E203" s="31"/>
      <c r="F203" s="31"/>
      <c r="G203" s="31"/>
      <c r="H203" s="31"/>
      <c r="I203" s="31"/>
      <c r="J203" s="31"/>
      <c r="K203" s="31"/>
      <c r="L203" s="31"/>
      <c r="M203" s="31"/>
      <c r="N203" s="31"/>
      <c r="O203" s="31"/>
    </row>
    <row r="204" spans="1:15" ht="15">
      <c r="A204" s="31"/>
      <c r="B204" s="31"/>
      <c r="C204" s="31"/>
      <c r="D204" s="31"/>
      <c r="E204" s="31"/>
      <c r="F204" s="31"/>
      <c r="G204" s="31"/>
      <c r="H204" s="31"/>
      <c r="I204" s="31"/>
      <c r="J204" s="31"/>
      <c r="K204" s="31"/>
      <c r="L204" s="31"/>
      <c r="M204" s="31"/>
      <c r="N204" s="31"/>
      <c r="O204" s="31"/>
    </row>
    <row r="205" spans="1:15" ht="15">
      <c r="A205" s="31"/>
      <c r="B205" s="31"/>
      <c r="C205" s="31"/>
      <c r="D205" s="31"/>
      <c r="E205" s="31"/>
      <c r="F205" s="31"/>
      <c r="G205" s="31"/>
      <c r="H205" s="31"/>
      <c r="I205" s="31"/>
      <c r="J205" s="31"/>
      <c r="K205" s="31"/>
      <c r="L205" s="31"/>
      <c r="M205" s="31"/>
      <c r="N205" s="31"/>
      <c r="O205" s="31"/>
    </row>
    <row r="206" spans="1:15" ht="15">
      <c r="A206" s="31"/>
      <c r="B206" s="31"/>
      <c r="C206" s="31"/>
      <c r="D206" s="31"/>
      <c r="E206" s="31"/>
      <c r="F206" s="31"/>
      <c r="G206" s="31"/>
      <c r="H206" s="31"/>
      <c r="I206" s="31"/>
      <c r="J206" s="31"/>
      <c r="K206" s="31"/>
      <c r="L206" s="31"/>
      <c r="M206" s="31"/>
      <c r="N206" s="31"/>
      <c r="O206" s="31"/>
    </row>
    <row r="207" spans="1:15" ht="15">
      <c r="A207" s="31"/>
      <c r="B207" s="31"/>
      <c r="C207" s="31"/>
      <c r="D207" s="31"/>
      <c r="E207" s="31"/>
      <c r="F207" s="31"/>
      <c r="G207" s="31"/>
      <c r="H207" s="31"/>
      <c r="I207" s="31"/>
      <c r="J207" s="31"/>
      <c r="K207" s="31"/>
      <c r="L207" s="31"/>
      <c r="M207" s="31"/>
      <c r="N207" s="31"/>
      <c r="O207" s="31"/>
    </row>
    <row r="208" spans="1:15" ht="15">
      <c r="A208" s="31"/>
      <c r="B208" s="31"/>
      <c r="C208" s="31"/>
      <c r="D208" s="31"/>
      <c r="E208" s="31"/>
      <c r="F208" s="31"/>
      <c r="G208" s="31"/>
      <c r="H208" s="31"/>
      <c r="I208" s="31"/>
      <c r="J208" s="31"/>
      <c r="K208" s="31"/>
      <c r="L208" s="31"/>
      <c r="M208" s="31"/>
      <c r="N208" s="31"/>
      <c r="O208" s="31"/>
    </row>
    <row r="209" spans="1:15" ht="15">
      <c r="A209" s="31"/>
      <c r="B209" s="31"/>
      <c r="C209" s="31"/>
      <c r="D209" s="31"/>
      <c r="E209" s="31"/>
      <c r="F209" s="31"/>
      <c r="G209" s="31"/>
      <c r="H209" s="31"/>
      <c r="I209" s="31"/>
      <c r="J209" s="31"/>
      <c r="K209" s="31"/>
      <c r="L209" s="31"/>
      <c r="M209" s="31"/>
      <c r="N209" s="31"/>
      <c r="O209" s="31"/>
    </row>
    <row r="210" spans="1:15" ht="15">
      <c r="A210" s="31"/>
      <c r="B210" s="31"/>
      <c r="C210" s="31"/>
      <c r="D210" s="31"/>
      <c r="E210" s="31"/>
      <c r="F210" s="31"/>
      <c r="G210" s="31"/>
      <c r="H210" s="31"/>
      <c r="I210" s="31"/>
      <c r="J210" s="31"/>
      <c r="K210" s="31"/>
      <c r="L210" s="31"/>
      <c r="M210" s="31"/>
      <c r="N210" s="31"/>
      <c r="O210" s="31"/>
    </row>
    <row r="211" spans="1:15" ht="15">
      <c r="A211" s="31"/>
      <c r="B211" s="31"/>
      <c r="C211" s="31"/>
      <c r="D211" s="31"/>
      <c r="E211" s="31"/>
      <c r="F211" s="31"/>
      <c r="G211" s="31"/>
      <c r="H211" s="31"/>
      <c r="I211" s="31"/>
      <c r="J211" s="31"/>
      <c r="K211" s="31"/>
      <c r="L211" s="31"/>
      <c r="M211" s="31"/>
      <c r="N211" s="31"/>
      <c r="O211" s="31"/>
    </row>
    <row r="212" spans="1:15" ht="15">
      <c r="A212" s="31"/>
      <c r="B212" s="31"/>
      <c r="C212" s="31"/>
      <c r="D212" s="31"/>
      <c r="E212" s="31"/>
      <c r="F212" s="31"/>
      <c r="G212" s="31"/>
      <c r="H212" s="31"/>
      <c r="I212" s="31"/>
      <c r="J212" s="31"/>
      <c r="K212" s="31"/>
      <c r="L212" s="31"/>
      <c r="M212" s="31"/>
      <c r="N212" s="31"/>
      <c r="O212" s="31"/>
    </row>
    <row r="213" spans="1:15" ht="15">
      <c r="A213" s="31"/>
      <c r="B213" s="31"/>
      <c r="C213" s="31"/>
      <c r="D213" s="31"/>
      <c r="E213" s="31"/>
      <c r="F213" s="31"/>
      <c r="G213" s="31"/>
      <c r="H213" s="31"/>
      <c r="I213" s="31"/>
      <c r="J213" s="31"/>
      <c r="K213" s="31"/>
      <c r="L213" s="31"/>
      <c r="M213" s="31"/>
      <c r="N213" s="31"/>
      <c r="O213" s="31"/>
    </row>
    <row r="214" spans="1:15" ht="15">
      <c r="A214" s="31"/>
      <c r="B214" s="31"/>
      <c r="C214" s="31"/>
      <c r="D214" s="31"/>
      <c r="E214" s="31"/>
      <c r="F214" s="31"/>
      <c r="G214" s="31"/>
      <c r="H214" s="31"/>
      <c r="I214" s="31"/>
      <c r="J214" s="31"/>
      <c r="K214" s="31"/>
      <c r="L214" s="31"/>
      <c r="M214" s="31"/>
      <c r="N214" s="31"/>
      <c r="O214" s="31"/>
    </row>
    <row r="215" spans="1:15" ht="15">
      <c r="A215" s="31"/>
      <c r="B215" s="31"/>
      <c r="C215" s="31"/>
      <c r="D215" s="31"/>
      <c r="E215" s="31"/>
      <c r="F215" s="31"/>
      <c r="G215" s="31"/>
      <c r="H215" s="31"/>
      <c r="I215" s="31"/>
      <c r="J215" s="31"/>
      <c r="K215" s="31"/>
      <c r="L215" s="31"/>
      <c r="M215" s="31"/>
      <c r="N215" s="31"/>
      <c r="O215" s="31"/>
    </row>
    <row r="216" spans="1:15" ht="15">
      <c r="A216" s="31"/>
      <c r="B216" s="31"/>
      <c r="C216" s="31"/>
      <c r="D216" s="31"/>
      <c r="E216" s="31"/>
      <c r="F216" s="31"/>
      <c r="G216" s="31"/>
      <c r="H216" s="31"/>
      <c r="I216" s="31"/>
      <c r="J216" s="31"/>
      <c r="K216" s="31"/>
      <c r="L216" s="31"/>
      <c r="M216" s="31"/>
      <c r="N216" s="31"/>
      <c r="O216" s="31"/>
    </row>
    <row r="217" spans="1:15" ht="15">
      <c r="A217" s="31"/>
      <c r="B217" s="31"/>
      <c r="C217" s="31"/>
      <c r="D217" s="31"/>
      <c r="E217" s="31"/>
      <c r="F217" s="31"/>
      <c r="G217" s="31"/>
      <c r="H217" s="31"/>
      <c r="I217" s="31"/>
      <c r="J217" s="31"/>
      <c r="K217" s="31"/>
      <c r="L217" s="31"/>
      <c r="M217" s="31"/>
      <c r="N217" s="31"/>
      <c r="O217" s="31"/>
    </row>
    <row r="218" spans="1:15" ht="15">
      <c r="A218" s="31"/>
      <c r="B218" s="31"/>
      <c r="C218" s="31"/>
      <c r="D218" s="31"/>
      <c r="E218" s="31"/>
      <c r="F218" s="31"/>
      <c r="G218" s="31"/>
      <c r="H218" s="31"/>
      <c r="I218" s="31"/>
      <c r="J218" s="31"/>
      <c r="K218" s="31"/>
      <c r="L218" s="31"/>
      <c r="M218" s="31"/>
      <c r="N218" s="31"/>
      <c r="O218" s="31"/>
    </row>
    <row r="219" spans="1:15" ht="15">
      <c r="A219" s="31"/>
      <c r="B219" s="31"/>
      <c r="C219" s="31"/>
      <c r="D219" s="31"/>
      <c r="E219" s="31"/>
      <c r="F219" s="31"/>
      <c r="G219" s="31"/>
      <c r="H219" s="31"/>
      <c r="I219" s="31"/>
      <c r="J219" s="31"/>
      <c r="K219" s="31"/>
      <c r="L219" s="31"/>
      <c r="M219" s="31"/>
      <c r="N219" s="31"/>
      <c r="O219" s="31"/>
    </row>
    <row r="220" spans="1:15" ht="15">
      <c r="A220" s="31"/>
      <c r="B220" s="31"/>
      <c r="C220" s="31"/>
      <c r="D220" s="31"/>
      <c r="E220" s="31"/>
      <c r="F220" s="31"/>
      <c r="G220" s="31"/>
      <c r="H220" s="31"/>
      <c r="I220" s="31"/>
      <c r="J220" s="31"/>
      <c r="K220" s="31"/>
      <c r="L220" s="31"/>
      <c r="M220" s="31"/>
      <c r="N220" s="31"/>
      <c r="O220" s="31"/>
    </row>
  </sheetData>
  <sheetProtection/>
  <protectedRanges>
    <protectedRange sqref="J13 E13 F61:F62 J61:J62 B56:N59 D9:D12 H15:H16 L15:L16 D14:D16" name="Хороший"/>
  </protectedRanges>
  <mergeCells count="157">
    <mergeCell ref="E65:F65"/>
    <mergeCell ref="M67:O67"/>
    <mergeCell ref="L15:O15"/>
    <mergeCell ref="D14:F14"/>
    <mergeCell ref="H14:O14"/>
    <mergeCell ref="D6:K6"/>
    <mergeCell ref="F20:G20"/>
    <mergeCell ref="D23:E23"/>
    <mergeCell ref="F23:G23"/>
    <mergeCell ref="F21:G21"/>
    <mergeCell ref="D2:K5"/>
    <mergeCell ref="A8:C8"/>
    <mergeCell ref="A15:C15"/>
    <mergeCell ref="A14:C14"/>
    <mergeCell ref="A13:C13"/>
    <mergeCell ref="A10:C10"/>
    <mergeCell ref="A9:C9"/>
    <mergeCell ref="D8:O8"/>
    <mergeCell ref="A11:C11"/>
    <mergeCell ref="J13:O13"/>
    <mergeCell ref="A18:C18"/>
    <mergeCell ref="D10:F10"/>
    <mergeCell ref="D11:F11"/>
    <mergeCell ref="E13:H13"/>
    <mergeCell ref="D9:O9"/>
    <mergeCell ref="D15:F15"/>
    <mergeCell ref="D12:F12"/>
    <mergeCell ref="G10:O12"/>
    <mergeCell ref="H15:J15"/>
    <mergeCell ref="A12:C12"/>
    <mergeCell ref="B19:C19"/>
    <mergeCell ref="D19:E19"/>
    <mergeCell ref="F19:G19"/>
    <mergeCell ref="B20:C20"/>
    <mergeCell ref="D20:E20"/>
    <mergeCell ref="B24:C24"/>
    <mergeCell ref="D24:E24"/>
    <mergeCell ref="F24:G24"/>
    <mergeCell ref="B21:C21"/>
    <mergeCell ref="D21:E21"/>
    <mergeCell ref="B22:C22"/>
    <mergeCell ref="D22:E22"/>
    <mergeCell ref="F22:G22"/>
    <mergeCell ref="B23:C23"/>
    <mergeCell ref="B27:C27"/>
    <mergeCell ref="D27:E27"/>
    <mergeCell ref="F27:G27"/>
    <mergeCell ref="B28:C28"/>
    <mergeCell ref="D28:E28"/>
    <mergeCell ref="F28:G28"/>
    <mergeCell ref="B25:C25"/>
    <mergeCell ref="D25:E25"/>
    <mergeCell ref="F25:G25"/>
    <mergeCell ref="B26:C26"/>
    <mergeCell ref="D26:E26"/>
    <mergeCell ref="F26:G26"/>
    <mergeCell ref="B31:C31"/>
    <mergeCell ref="D31:E31"/>
    <mergeCell ref="F31:G31"/>
    <mergeCell ref="B32:C32"/>
    <mergeCell ref="D32:E32"/>
    <mergeCell ref="F32:G32"/>
    <mergeCell ref="B29:C29"/>
    <mergeCell ref="D29:E29"/>
    <mergeCell ref="F29:G29"/>
    <mergeCell ref="B30:C30"/>
    <mergeCell ref="D30:E30"/>
    <mergeCell ref="F30:G30"/>
    <mergeCell ref="B35:C35"/>
    <mergeCell ref="D35:E35"/>
    <mergeCell ref="F35:G35"/>
    <mergeCell ref="B36:C36"/>
    <mergeCell ref="D36:E36"/>
    <mergeCell ref="F36:G36"/>
    <mergeCell ref="B33:C33"/>
    <mergeCell ref="D33:E33"/>
    <mergeCell ref="F33:G33"/>
    <mergeCell ref="B34:C34"/>
    <mergeCell ref="D34:E34"/>
    <mergeCell ref="F34:G34"/>
    <mergeCell ref="F38:G38"/>
    <mergeCell ref="B39:C39"/>
    <mergeCell ref="D39:E39"/>
    <mergeCell ref="F39:G39"/>
    <mergeCell ref="B40:C40"/>
    <mergeCell ref="D40:E40"/>
    <mergeCell ref="F40:G40"/>
    <mergeCell ref="D41:E41"/>
    <mergeCell ref="F41:G41"/>
    <mergeCell ref="B42:C42"/>
    <mergeCell ref="D42:E42"/>
    <mergeCell ref="F42:G42"/>
    <mergeCell ref="B37:C37"/>
    <mergeCell ref="D37:E37"/>
    <mergeCell ref="F37:G37"/>
    <mergeCell ref="B38:C38"/>
    <mergeCell ref="D38:E38"/>
    <mergeCell ref="B45:C45"/>
    <mergeCell ref="D44:E44"/>
    <mergeCell ref="F44:G44"/>
    <mergeCell ref="B49:C49"/>
    <mergeCell ref="D49:E49"/>
    <mergeCell ref="F49:G49"/>
    <mergeCell ref="B41:C41"/>
    <mergeCell ref="D46:E46"/>
    <mergeCell ref="F46:G46"/>
    <mergeCell ref="B43:C43"/>
    <mergeCell ref="B48:C48"/>
    <mergeCell ref="D48:E48"/>
    <mergeCell ref="F48:G48"/>
    <mergeCell ref="B47:C47"/>
    <mergeCell ref="D47:E47"/>
    <mergeCell ref="F47:G47"/>
    <mergeCell ref="E54:K54"/>
    <mergeCell ref="B55:C55"/>
    <mergeCell ref="D55:E55"/>
    <mergeCell ref="F55:G55"/>
    <mergeCell ref="D43:E43"/>
    <mergeCell ref="F43:G43"/>
    <mergeCell ref="B44:C44"/>
    <mergeCell ref="D45:E45"/>
    <mergeCell ref="F45:G45"/>
    <mergeCell ref="B46:C46"/>
    <mergeCell ref="I55:J55"/>
    <mergeCell ref="I56:J56"/>
    <mergeCell ref="I57:J57"/>
    <mergeCell ref="B57:C57"/>
    <mergeCell ref="D57:E57"/>
    <mergeCell ref="F57:G57"/>
    <mergeCell ref="F58:G58"/>
    <mergeCell ref="A61:B61"/>
    <mergeCell ref="B59:C59"/>
    <mergeCell ref="D59:E59"/>
    <mergeCell ref="B56:C56"/>
    <mergeCell ref="D56:E56"/>
    <mergeCell ref="F56:G56"/>
    <mergeCell ref="D58:E58"/>
    <mergeCell ref="M59:N59"/>
    <mergeCell ref="D18:L18"/>
    <mergeCell ref="M55:N55"/>
    <mergeCell ref="M56:N56"/>
    <mergeCell ref="M57:N57"/>
    <mergeCell ref="M58:N58"/>
    <mergeCell ref="I59:J59"/>
    <mergeCell ref="K59:L59"/>
    <mergeCell ref="F59:G59"/>
    <mergeCell ref="K57:L57"/>
    <mergeCell ref="L1:O1"/>
    <mergeCell ref="B66:C66"/>
    <mergeCell ref="E66:G66"/>
    <mergeCell ref="I58:J58"/>
    <mergeCell ref="K55:L55"/>
    <mergeCell ref="K58:L58"/>
    <mergeCell ref="A64:D64"/>
    <mergeCell ref="E64:J64"/>
    <mergeCell ref="K56:L56"/>
    <mergeCell ref="B58:C58"/>
  </mergeCells>
  <dataValidations count="3">
    <dataValidation type="textLength" operator="lessThanOrEqual" allowBlank="1" showInputMessage="1" showErrorMessage="1" sqref="D10:F10">
      <formula1>12</formula1>
    </dataValidation>
    <dataValidation type="textLength" operator="lessThanOrEqual" allowBlank="1" showInputMessage="1" showErrorMessage="1" sqref="D11:F11 D12">
      <formula1>4</formula1>
    </dataValidation>
    <dataValidation type="textLength" operator="greaterThanOrEqual" allowBlank="1" showInputMessage="1" showErrorMessage="1" sqref="L15:O16">
      <formula1>10</formula1>
    </dataValidation>
  </dataValidations>
  <hyperlinks>
    <hyperlink ref="L2" r:id="rId1" display="324981@bk.ru"/>
  </hyperlinks>
  <printOptions/>
  <pageMargins left="0.2362204724409449" right="0.2362204724409449" top="0.7480314960629921" bottom="0.7480314960629921" header="0.31496062992125984" footer="0.31496062992125984"/>
  <pageSetup fitToWidth="0" horizontalDpi="600" verticalDpi="600" orientation="landscape" paperSize="9" r:id="rId3"/>
  <drawing r:id="rId2"/>
</worksheet>
</file>

<file path=xl/worksheets/sheet20.xml><?xml version="1.0" encoding="utf-8"?>
<worksheet xmlns="http://schemas.openxmlformats.org/spreadsheetml/2006/main" xmlns:r="http://schemas.openxmlformats.org/officeDocument/2006/relationships">
  <dimension ref="A1:U63"/>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2.75" customHeight="1">
      <c r="A4" s="27"/>
      <c r="B4" s="27"/>
      <c r="C4" s="117"/>
      <c r="D4" s="117"/>
      <c r="E4" s="117"/>
      <c r="F4" s="117"/>
      <c r="G4" s="117"/>
      <c r="H4" s="117"/>
      <c r="I4" s="27"/>
      <c r="J4" s="27"/>
      <c r="N4" s="22" t="s">
        <v>19</v>
      </c>
      <c r="S4" s="22" t="s">
        <v>102</v>
      </c>
      <c r="U4" s="22" t="s">
        <v>47</v>
      </c>
    </row>
    <row r="5" spans="1:21" ht="7.5" customHeight="1">
      <c r="A5" s="30"/>
      <c r="B5" s="31"/>
      <c r="C5" s="31"/>
      <c r="D5" s="31"/>
      <c r="E5" s="31"/>
      <c r="F5" s="31"/>
      <c r="G5" s="31"/>
      <c r="H5" s="31"/>
      <c r="I5" s="31"/>
      <c r="J5" s="31"/>
      <c r="N5" s="22" t="s">
        <v>20</v>
      </c>
      <c r="S5" s="22" t="s">
        <v>103</v>
      </c>
      <c r="U5" s="22" t="s">
        <v>48</v>
      </c>
    </row>
    <row r="6" spans="1:21" ht="8.2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row r="52" spans="1:10" ht="15">
      <c r="A52" s="34"/>
      <c r="B52" s="31"/>
      <c r="C52" s="31"/>
      <c r="D52" s="31"/>
      <c r="E52" s="31"/>
      <c r="F52" s="31"/>
      <c r="G52" s="31"/>
      <c r="H52" s="31"/>
      <c r="I52" s="31"/>
      <c r="J52" s="31"/>
    </row>
    <row r="53" spans="1:10" ht="15">
      <c r="A53" s="34"/>
      <c r="B53" s="31"/>
      <c r="C53" s="31"/>
      <c r="D53" s="31"/>
      <c r="E53" s="31"/>
      <c r="F53" s="31"/>
      <c r="G53" s="31"/>
      <c r="H53" s="31"/>
      <c r="I53" s="31"/>
      <c r="J53" s="31"/>
    </row>
    <row r="54" spans="1:10" ht="15">
      <c r="A54" s="34"/>
      <c r="B54" s="31"/>
      <c r="C54" s="31"/>
      <c r="D54" s="31"/>
      <c r="E54" s="31"/>
      <c r="F54" s="31"/>
      <c r="G54" s="31"/>
      <c r="H54" s="31"/>
      <c r="I54" s="31"/>
      <c r="J54" s="31"/>
    </row>
    <row r="55" spans="1:10" ht="15">
      <c r="A55" s="34"/>
      <c r="B55" s="31"/>
      <c r="C55" s="31"/>
      <c r="D55" s="31"/>
      <c r="E55" s="31"/>
      <c r="F55" s="31"/>
      <c r="G55" s="31"/>
      <c r="H55" s="31"/>
      <c r="I55" s="31"/>
      <c r="J55" s="31"/>
    </row>
    <row r="56" spans="1:10" ht="15">
      <c r="A56" s="34"/>
      <c r="B56" s="31"/>
      <c r="C56" s="31"/>
      <c r="D56" s="31"/>
      <c r="E56" s="31"/>
      <c r="F56" s="31"/>
      <c r="G56" s="31"/>
      <c r="H56" s="31"/>
      <c r="I56" s="31"/>
      <c r="J56" s="31"/>
    </row>
    <row r="57" spans="1:10" ht="15">
      <c r="A57" s="34"/>
      <c r="B57" s="31"/>
      <c r="C57" s="31"/>
      <c r="D57" s="31"/>
      <c r="E57" s="31"/>
      <c r="F57" s="31"/>
      <c r="G57" s="31"/>
      <c r="H57" s="31"/>
      <c r="I57" s="31"/>
      <c r="J57" s="31"/>
    </row>
    <row r="58" spans="1:10" ht="15">
      <c r="A58" s="34"/>
      <c r="B58" s="31"/>
      <c r="C58" s="31"/>
      <c r="D58" s="31"/>
      <c r="E58" s="31"/>
      <c r="F58" s="31"/>
      <c r="G58" s="31"/>
      <c r="H58" s="31"/>
      <c r="I58" s="31"/>
      <c r="J58" s="31"/>
    </row>
    <row r="59" spans="1:10" ht="15">
      <c r="A59" s="34"/>
      <c r="B59" s="31"/>
      <c r="C59" s="31"/>
      <c r="D59" s="31"/>
      <c r="E59" s="31"/>
      <c r="F59" s="31"/>
      <c r="G59" s="31"/>
      <c r="H59" s="31"/>
      <c r="I59" s="31"/>
      <c r="J59" s="31"/>
    </row>
    <row r="60" spans="1:10" ht="15">
      <c r="A60" s="34"/>
      <c r="B60" s="31"/>
      <c r="C60" s="31"/>
      <c r="D60" s="31"/>
      <c r="E60" s="31"/>
      <c r="F60" s="31"/>
      <c r="G60" s="31"/>
      <c r="H60" s="31"/>
      <c r="I60" s="31"/>
      <c r="J60" s="31"/>
    </row>
    <row r="61" spans="1:10" ht="15">
      <c r="A61" s="34"/>
      <c r="B61" s="31"/>
      <c r="C61" s="31"/>
      <c r="D61" s="31"/>
      <c r="E61" s="31"/>
      <c r="F61" s="31"/>
      <c r="G61" s="31"/>
      <c r="H61" s="31"/>
      <c r="I61" s="31"/>
      <c r="J61" s="31"/>
    </row>
    <row r="62" spans="1:10" ht="15">
      <c r="A62" s="34"/>
      <c r="B62" s="31"/>
      <c r="C62" s="31"/>
      <c r="D62" s="31"/>
      <c r="E62" s="31"/>
      <c r="F62" s="31"/>
      <c r="G62" s="31"/>
      <c r="H62" s="31"/>
      <c r="I62" s="31"/>
      <c r="J62" s="31"/>
    </row>
    <row r="63" spans="1:10" ht="15">
      <c r="A63" s="34"/>
      <c r="B63" s="31"/>
      <c r="C63" s="31"/>
      <c r="D63" s="31"/>
      <c r="E63" s="31"/>
      <c r="F63" s="31"/>
      <c r="G63" s="31"/>
      <c r="H63" s="31"/>
      <c r="I63" s="31"/>
      <c r="J63"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1.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2.75" customHeight="1">
      <c r="A4" s="27"/>
      <c r="B4" s="27"/>
      <c r="C4" s="117"/>
      <c r="D4" s="117"/>
      <c r="E4" s="117"/>
      <c r="F4" s="117"/>
      <c r="G4" s="117"/>
      <c r="H4" s="117"/>
      <c r="I4" s="27"/>
      <c r="J4" s="27"/>
      <c r="N4" s="22" t="s">
        <v>19</v>
      </c>
      <c r="S4" s="22" t="s">
        <v>102</v>
      </c>
      <c r="U4" s="22" t="s">
        <v>47</v>
      </c>
    </row>
    <row r="5" spans="1:21" ht="4.5" customHeight="1">
      <c r="A5" s="30"/>
      <c r="B5" s="31"/>
      <c r="C5" s="31"/>
      <c r="D5" s="31"/>
      <c r="E5" s="31"/>
      <c r="F5" s="31"/>
      <c r="G5" s="31"/>
      <c r="H5" s="31"/>
      <c r="I5" s="31"/>
      <c r="J5" s="31"/>
      <c r="N5" s="22" t="s">
        <v>20</v>
      </c>
      <c r="S5" s="22" t="s">
        <v>103</v>
      </c>
      <c r="U5" s="22" t="s">
        <v>48</v>
      </c>
    </row>
    <row r="6" spans="1:21" ht="6.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10.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2.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6.5" customHeight="1">
      <c r="A4" s="27"/>
      <c r="B4" s="27"/>
      <c r="C4" s="117"/>
      <c r="D4" s="117"/>
      <c r="E4" s="117"/>
      <c r="F4" s="117"/>
      <c r="G4" s="117"/>
      <c r="H4" s="117"/>
      <c r="I4" s="27"/>
      <c r="J4" s="27"/>
      <c r="N4" s="22" t="s">
        <v>19</v>
      </c>
      <c r="S4" s="22" t="s">
        <v>102</v>
      </c>
      <c r="U4" s="22" t="s">
        <v>47</v>
      </c>
    </row>
    <row r="5" spans="1:21" ht="7.5" customHeight="1">
      <c r="A5" s="30"/>
      <c r="B5" s="31"/>
      <c r="C5" s="31"/>
      <c r="D5" s="31"/>
      <c r="E5" s="31"/>
      <c r="F5" s="31"/>
      <c r="G5" s="31"/>
      <c r="H5" s="31"/>
      <c r="I5" s="31"/>
      <c r="J5" s="31"/>
      <c r="N5" s="22" t="s">
        <v>20</v>
      </c>
      <c r="S5" s="22" t="s">
        <v>103</v>
      </c>
      <c r="U5" s="22" t="s">
        <v>48</v>
      </c>
    </row>
    <row r="6" spans="1:21" ht="6.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8.2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3.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3.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1.25" customHeight="1">
      <c r="A4" s="27"/>
      <c r="B4" s="27"/>
      <c r="C4" s="117"/>
      <c r="D4" s="117"/>
      <c r="E4" s="117"/>
      <c r="F4" s="117"/>
      <c r="G4" s="117"/>
      <c r="H4" s="117"/>
      <c r="I4" s="27"/>
      <c r="J4" s="27"/>
      <c r="N4" s="22" t="s">
        <v>19</v>
      </c>
      <c r="S4" s="22" t="s">
        <v>102</v>
      </c>
      <c r="U4" s="22" t="s">
        <v>47</v>
      </c>
    </row>
    <row r="5" spans="1:21" ht="7.5" customHeight="1">
      <c r="A5" s="30"/>
      <c r="B5" s="31"/>
      <c r="C5" s="31"/>
      <c r="D5" s="31"/>
      <c r="E5" s="31"/>
      <c r="F5" s="31"/>
      <c r="G5" s="31"/>
      <c r="H5" s="31"/>
      <c r="I5" s="31"/>
      <c r="J5" s="31"/>
      <c r="N5" s="22" t="s">
        <v>20</v>
      </c>
      <c r="S5" s="22" t="s">
        <v>103</v>
      </c>
      <c r="U5" s="22" t="s">
        <v>48</v>
      </c>
    </row>
    <row r="6" spans="1:21" ht="3.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7"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4.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9"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9"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5.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7.5" customHeight="1">
      <c r="A4" s="27"/>
      <c r="B4" s="27"/>
      <c r="C4" s="117"/>
      <c r="D4" s="117"/>
      <c r="E4" s="117"/>
      <c r="F4" s="117"/>
      <c r="G4" s="117"/>
      <c r="H4" s="117"/>
      <c r="I4" s="27"/>
      <c r="J4" s="27"/>
      <c r="N4" s="22" t="s">
        <v>19</v>
      </c>
      <c r="S4" s="22" t="s">
        <v>102</v>
      </c>
      <c r="U4" s="22" t="s">
        <v>47</v>
      </c>
    </row>
    <row r="5" spans="1:21" ht="5.25" customHeight="1">
      <c r="A5" s="30"/>
      <c r="B5" s="31"/>
      <c r="C5" s="31"/>
      <c r="D5" s="31"/>
      <c r="E5" s="31"/>
      <c r="F5" s="31"/>
      <c r="G5" s="31"/>
      <c r="H5" s="31"/>
      <c r="I5" s="31"/>
      <c r="J5" s="31"/>
      <c r="N5" s="22" t="s">
        <v>20</v>
      </c>
      <c r="S5" s="22" t="s">
        <v>103</v>
      </c>
      <c r="U5" s="22" t="s">
        <v>48</v>
      </c>
    </row>
    <row r="6" spans="1:21" ht="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7.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6.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8.25" customHeight="1">
      <c r="A4" s="27"/>
      <c r="B4" s="27"/>
      <c r="C4" s="117"/>
      <c r="D4" s="117"/>
      <c r="E4" s="117"/>
      <c r="F4" s="117"/>
      <c r="G4" s="117"/>
      <c r="H4" s="117"/>
      <c r="I4" s="27"/>
      <c r="J4" s="27"/>
      <c r="N4" s="22" t="s">
        <v>19</v>
      </c>
      <c r="S4" s="22" t="s">
        <v>102</v>
      </c>
      <c r="U4" s="22" t="s">
        <v>47</v>
      </c>
    </row>
    <row r="5" spans="1:21" ht="6" customHeight="1">
      <c r="A5" s="30"/>
      <c r="B5" s="31"/>
      <c r="C5" s="31"/>
      <c r="D5" s="31"/>
      <c r="E5" s="31"/>
      <c r="F5" s="31"/>
      <c r="G5" s="31"/>
      <c r="H5" s="31"/>
      <c r="I5" s="31"/>
      <c r="J5" s="31"/>
      <c r="N5" s="22" t="s">
        <v>20</v>
      </c>
      <c r="S5" s="22" t="s">
        <v>103</v>
      </c>
      <c r="U5" s="22" t="s">
        <v>48</v>
      </c>
    </row>
    <row r="6" spans="1:21" ht="9"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7.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7.5" customHeight="1">
      <c r="A4" s="27"/>
      <c r="B4" s="27"/>
      <c r="C4" s="117"/>
      <c r="D4" s="117"/>
      <c r="E4" s="117"/>
      <c r="F4" s="117"/>
      <c r="G4" s="117"/>
      <c r="H4" s="117"/>
      <c r="I4" s="27"/>
      <c r="J4" s="27"/>
      <c r="N4" s="22" t="s">
        <v>19</v>
      </c>
      <c r="S4" s="22" t="s">
        <v>102</v>
      </c>
      <c r="U4" s="22" t="s">
        <v>47</v>
      </c>
    </row>
    <row r="5" spans="1:21" ht="6" customHeight="1">
      <c r="A5" s="30"/>
      <c r="B5" s="31"/>
      <c r="C5" s="31"/>
      <c r="D5" s="31"/>
      <c r="E5" s="31"/>
      <c r="F5" s="31"/>
      <c r="G5" s="31"/>
      <c r="H5" s="31"/>
      <c r="I5" s="31"/>
      <c r="J5" s="31"/>
      <c r="N5" s="22" t="s">
        <v>20</v>
      </c>
      <c r="S5" s="22" t="s">
        <v>103</v>
      </c>
      <c r="U5" s="22" t="s">
        <v>48</v>
      </c>
    </row>
    <row r="6" spans="1:21" ht="6.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3.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8.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9" customHeight="1">
      <c r="A4" s="27"/>
      <c r="B4" s="27"/>
      <c r="C4" s="117"/>
      <c r="D4" s="117"/>
      <c r="E4" s="117"/>
      <c r="F4" s="117"/>
      <c r="G4" s="117"/>
      <c r="H4" s="117"/>
      <c r="I4" s="27"/>
      <c r="J4" s="27"/>
      <c r="N4" s="22" t="s">
        <v>19</v>
      </c>
      <c r="S4" s="22" t="s">
        <v>102</v>
      </c>
      <c r="U4" s="22" t="s">
        <v>47</v>
      </c>
    </row>
    <row r="5" spans="1:21" ht="6" customHeight="1">
      <c r="A5" s="30"/>
      <c r="B5" s="31"/>
      <c r="C5" s="31"/>
      <c r="D5" s="31"/>
      <c r="E5" s="31"/>
      <c r="F5" s="31"/>
      <c r="G5" s="31"/>
      <c r="H5" s="31"/>
      <c r="I5" s="31"/>
      <c r="J5" s="31"/>
      <c r="N5" s="22" t="s">
        <v>20</v>
      </c>
      <c r="S5" s="22" t="s">
        <v>103</v>
      </c>
      <c r="U5" s="22" t="s">
        <v>48</v>
      </c>
    </row>
    <row r="6" spans="1:21" ht="9"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29.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7.5"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4.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10.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3.xml><?xml version="1.0" encoding="utf-8"?>
<worksheet xmlns="http://schemas.openxmlformats.org/spreadsheetml/2006/main" xmlns:r="http://schemas.openxmlformats.org/officeDocument/2006/relationships">
  <dimension ref="A1:U51"/>
  <sheetViews>
    <sheetView zoomScalePageLayoutView="0" workbookViewId="0" topLeftCell="A1">
      <selection activeCell="L21" sqref="L2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24.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3" customHeight="1">
      <c r="A4" s="27"/>
      <c r="B4" s="27"/>
      <c r="C4" s="117"/>
      <c r="D4" s="117"/>
      <c r="E4" s="117"/>
      <c r="F4" s="117"/>
      <c r="G4" s="117"/>
      <c r="H4" s="117"/>
      <c r="I4" s="27"/>
      <c r="J4" s="27"/>
      <c r="N4" s="22" t="s">
        <v>19</v>
      </c>
      <c r="S4" s="22" t="s">
        <v>102</v>
      </c>
      <c r="U4" s="22" t="s">
        <v>47</v>
      </c>
    </row>
    <row r="5" spans="1:21" ht="9.75" customHeight="1">
      <c r="A5" s="30"/>
      <c r="B5" s="31"/>
      <c r="C5" s="31"/>
      <c r="D5" s="31"/>
      <c r="E5" s="31"/>
      <c r="F5" s="31"/>
      <c r="G5" s="31"/>
      <c r="H5" s="31"/>
      <c r="I5" s="31"/>
      <c r="J5" s="31"/>
      <c r="N5" s="22" t="s">
        <v>20</v>
      </c>
      <c r="S5" s="22" t="s">
        <v>103</v>
      </c>
      <c r="U5" s="22" t="s">
        <v>48</v>
      </c>
    </row>
    <row r="6" spans="1:21" ht="9.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7.25" customHeight="1">
      <c r="A15" s="34"/>
      <c r="B15" s="107" t="s">
        <v>32</v>
      </c>
      <c r="C15" s="107"/>
      <c r="D15" s="107"/>
      <c r="E15" s="107"/>
      <c r="F15" s="106"/>
      <c r="G15" s="106"/>
      <c r="H15" s="106"/>
      <c r="I15" s="106"/>
      <c r="J15" s="106"/>
      <c r="L15" s="14"/>
      <c r="M15" s="14"/>
      <c r="N15" s="22" t="s">
        <v>113</v>
      </c>
      <c r="O15" s="14"/>
      <c r="P15" s="14"/>
      <c r="Q15" s="14"/>
      <c r="U15" s="22" t="s">
        <v>58</v>
      </c>
    </row>
    <row r="16" spans="1:21" s="24" customFormat="1" ht="0.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5.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
    <protectedRange sqref="C9 F9 I9 D11 I11 C12 D14:E14 H12:H14 J13 F15:F16 E35 D13 C29:G31 H19:H22 J19:J22 C24:E26 C23:D23 H24:H26 J24:J26 C19:D20 C21:E22" name="Очень хороший_2_1_1_4"/>
    <protectedRange sqref="E19 G19" name="Хороший_2_1_10"/>
    <protectedRange sqref="E19" name="Очень хороший_2_1_10"/>
    <protectedRange sqref="E20 G20" name="Хороший_2_1_2_3"/>
    <protectedRange sqref="E20" name="Очень хороший_2_1_2_3"/>
    <protectedRange sqref="E23 G23" name="Хороший_2_1_3_3"/>
    <protectedRange sqref="E23" name="Очень хороший_2_1_3_3"/>
    <protectedRange sqref="H23 J23" name="Хороший_2_1_4_3"/>
    <protectedRange sqref="H23 J23" name="Очень хороший_2_1_4_3"/>
    <protectedRange sqref="H29:J31" name="Хороший_2_1_5_3"/>
    <protectedRange sqref="H29:J31" name="Очень хороший_2_1_5_3"/>
    <protectedRange sqref="D32:J32" name="Хороший_2_1_6_3"/>
    <protectedRange sqref="D32" name="Очень хороший_2_1_6_3"/>
    <protectedRange sqref="E33:J33" name="Хороший_2_1_7_3"/>
    <protectedRange sqref="E33" name="Очень хороший_2_1_7_3"/>
    <protectedRange sqref="I34:J34 F34:G34" name="Хороший_1_1_1_4"/>
    <protectedRange sqref="E34" name="Очень хороший_1_1_1_4"/>
    <protectedRange sqref="B27:B31" name="Хороший_2_1_1_4_3"/>
  </protectedRanges>
  <mergeCells count="65">
    <mergeCell ref="B32:C32"/>
    <mergeCell ref="D32:J32"/>
    <mergeCell ref="B33:C34"/>
    <mergeCell ref="E34:J34"/>
    <mergeCell ref="E24:G24"/>
    <mergeCell ref="H24:J24"/>
    <mergeCell ref="C25:D25"/>
    <mergeCell ref="E25:G25"/>
    <mergeCell ref="H25:J25"/>
    <mergeCell ref="E20:G20"/>
    <mergeCell ref="H20:J20"/>
    <mergeCell ref="C21:D21"/>
    <mergeCell ref="E21:G21"/>
    <mergeCell ref="H21:J21"/>
    <mergeCell ref="B27:B31"/>
    <mergeCell ref="E18:G18"/>
    <mergeCell ref="H18:J18"/>
    <mergeCell ref="E19:G19"/>
    <mergeCell ref="C23:D23"/>
    <mergeCell ref="E23:G23"/>
    <mergeCell ref="C26:D26"/>
    <mergeCell ref="E26:G26"/>
    <mergeCell ref="H26:J26"/>
    <mergeCell ref="H19:J19"/>
    <mergeCell ref="C20:D20"/>
    <mergeCell ref="B37:J41"/>
    <mergeCell ref="B42:J45"/>
    <mergeCell ref="B47:C47"/>
    <mergeCell ref="D47:E47"/>
    <mergeCell ref="H47:I47"/>
    <mergeCell ref="G10:J10"/>
    <mergeCell ref="B19:B22"/>
    <mergeCell ref="B23:B26"/>
    <mergeCell ref="C18:D18"/>
    <mergeCell ref="C19:D19"/>
    <mergeCell ref="B15:E15"/>
    <mergeCell ref="F15:J15"/>
    <mergeCell ref="H23:J23"/>
    <mergeCell ref="C24:D24"/>
    <mergeCell ref="D49:J49"/>
    <mergeCell ref="B50:C50"/>
    <mergeCell ref="C22:D22"/>
    <mergeCell ref="E22:G22"/>
    <mergeCell ref="H22:J22"/>
    <mergeCell ref="B35:D35"/>
    <mergeCell ref="F12:G12"/>
    <mergeCell ref="H12:J12"/>
    <mergeCell ref="C2:H4"/>
    <mergeCell ref="E33:J33"/>
    <mergeCell ref="B49:C49"/>
    <mergeCell ref="B13:C13"/>
    <mergeCell ref="B14:C14"/>
    <mergeCell ref="D14:E14"/>
    <mergeCell ref="F14:G14"/>
    <mergeCell ref="H14:I14"/>
    <mergeCell ref="A7:J7"/>
    <mergeCell ref="C9:D9"/>
    <mergeCell ref="F9:G9"/>
    <mergeCell ref="I9:J9"/>
    <mergeCell ref="B17:J17"/>
    <mergeCell ref="B11:C11"/>
    <mergeCell ref="D11:E11"/>
    <mergeCell ref="G11:H11"/>
    <mergeCell ref="I11:J11"/>
    <mergeCell ref="C12:D12"/>
  </mergeCells>
  <dataValidations count="13">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I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date" allowBlank="1" showInputMessage="1" showErrorMessage="1" sqref="D11:E11">
      <formula1>3654</formula1>
      <formula2>36800</formula2>
    </dataValidation>
    <dataValidation type="list" allowBlank="1" showInputMessage="1" showErrorMessage="1" sqref="E35">
      <formula1>$N$8:$N$9</formula1>
    </dataValidation>
    <dataValidation type="list" allowBlank="1" showInputMessage="1" showErrorMessage="1" sqref="D13">
      <formula1>$P$2:$P$3</formula1>
    </dataValidation>
    <dataValidation type="list" operator="equal" allowBlank="1" showInputMessage="1" showErrorMessage="1" sqref="C12:D12">
      <formula1>$N$2:$N$4</formula1>
    </dataValidation>
    <dataValidation type="list" allowBlank="1" showInputMessage="1" showErrorMessage="1" sqref="H12:J12">
      <formula1>$N$33:$N$39</formula1>
    </dataValidation>
    <dataValidation type="list" allowBlank="1" showInputMessage="1" showErrorMessage="1" sqref="F16:J16">
      <formula1>$N$15:$N$25</formula1>
    </dataValidation>
    <dataValidation type="list" allowBlank="1" showInputMessage="1" showErrorMessage="1" sqref="F15:J15">
      <formula1>$N$15:$N$24</formula1>
    </dataValidation>
    <dataValidation type="list" allowBlank="1" showInputMessage="1" showErrorMessage="1" sqref="C19:D22">
      <formula1>$N$27:$N$30</formula1>
    </dataValidation>
  </dataValidations>
  <hyperlinks>
    <hyperlink ref="I2" r:id="rId1" display="324981@bk.ru"/>
  </hyperlinks>
  <printOptions/>
  <pageMargins left="0.25" right="0.25" top="0.75" bottom="0.75" header="0.3" footer="0.3"/>
  <pageSetup horizontalDpi="600" verticalDpi="600" orientation="portrait" paperSize="9" r:id="rId3"/>
  <drawing r:id="rId2"/>
</worksheet>
</file>

<file path=xl/worksheets/sheet30.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1.25"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5.2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8.2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31.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9.75"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6"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3.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32.xml><?xml version="1.0" encoding="utf-8"?>
<worksheet xmlns="http://schemas.openxmlformats.org/spreadsheetml/2006/main" xmlns:r="http://schemas.openxmlformats.org/officeDocument/2006/relationships">
  <dimension ref="A1:U50"/>
  <sheetViews>
    <sheetView zoomScalePageLayoutView="0" workbookViewId="0" topLeftCell="A1">
      <selection activeCell="M17" sqref="M17"/>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ht="15">
      <c r="A1" s="17"/>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0.5"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8.2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33.xml><?xml version="1.0" encoding="utf-8"?>
<worksheet xmlns="http://schemas.openxmlformats.org/spreadsheetml/2006/main" xmlns:r="http://schemas.openxmlformats.org/officeDocument/2006/relationships">
  <dimension ref="A1:BX31"/>
  <sheetViews>
    <sheetView zoomScale="60" zoomScaleNormal="60" zoomScalePageLayoutView="0" workbookViewId="0" topLeftCell="S1">
      <selection activeCell="AF8" sqref="AF8"/>
    </sheetView>
  </sheetViews>
  <sheetFormatPr defaultColWidth="22.140625" defaultRowHeight="15"/>
  <cols>
    <col min="1" max="1" width="3.421875" style="1" bestFit="1" customWidth="1"/>
    <col min="2" max="2" width="28.7109375" style="1" customWidth="1"/>
    <col min="3" max="3" width="22.140625" style="1" customWidth="1"/>
    <col min="4" max="4" width="24.28125" style="1" customWidth="1"/>
    <col min="5" max="5" width="11.7109375" style="3" customWidth="1"/>
    <col min="6" max="6" width="14.140625" style="1" customWidth="1"/>
    <col min="7" max="7" width="17.140625" style="1" customWidth="1"/>
    <col min="8" max="8" width="12.28125" style="16" customWidth="1"/>
    <col min="9" max="9" width="22.140625" style="1" customWidth="1"/>
    <col min="10" max="10" width="30.7109375" style="1" customWidth="1"/>
    <col min="11" max="11" width="13.8515625" style="1" customWidth="1"/>
    <col min="12" max="12" width="11.7109375" style="1" customWidth="1"/>
    <col min="13" max="13" width="24.7109375" style="1" customWidth="1"/>
    <col min="14" max="14" width="23.00390625" style="1" customWidth="1"/>
    <col min="15" max="15" width="68.00390625" style="1" customWidth="1"/>
    <col min="16" max="16" width="34.7109375" style="1" customWidth="1"/>
    <col min="17" max="17" width="23.28125" style="12" customWidth="1"/>
    <col min="18" max="18" width="9.421875" style="12" customWidth="1"/>
    <col min="19" max="19" width="9.28125" style="12" customWidth="1"/>
    <col min="20" max="20" width="34.8515625" style="12" customWidth="1"/>
    <col min="21" max="73" width="22.140625" style="12" customWidth="1"/>
    <col min="74" max="74" width="15.28125" style="16" customWidth="1"/>
    <col min="75" max="75" width="28.00390625" style="1" bestFit="1" customWidth="1"/>
    <col min="76" max="76" width="16.7109375" style="0" customWidth="1"/>
    <col min="77" max="16384" width="22.140625" style="1" customWidth="1"/>
  </cols>
  <sheetData>
    <row r="1" spans="1:76" s="10" customFormat="1" ht="15">
      <c r="A1" s="6"/>
      <c r="B1" s="7" t="s">
        <v>0</v>
      </c>
      <c r="C1" s="7" t="s">
        <v>1</v>
      </c>
      <c r="D1" s="7" t="s">
        <v>2</v>
      </c>
      <c r="E1" s="13" t="s">
        <v>3</v>
      </c>
      <c r="F1" s="8" t="s">
        <v>4</v>
      </c>
      <c r="G1" s="8" t="s">
        <v>5</v>
      </c>
      <c r="H1" s="7" t="s">
        <v>6</v>
      </c>
      <c r="I1" s="9" t="s">
        <v>7</v>
      </c>
      <c r="J1" s="6" t="s">
        <v>8</v>
      </c>
      <c r="K1" s="6" t="s">
        <v>14</v>
      </c>
      <c r="L1" s="6" t="s">
        <v>9</v>
      </c>
      <c r="M1" s="6" t="s">
        <v>10</v>
      </c>
      <c r="N1" s="6" t="s">
        <v>44</v>
      </c>
      <c r="O1" s="6" t="s">
        <v>11</v>
      </c>
      <c r="P1" s="6" t="s">
        <v>12</v>
      </c>
      <c r="Q1" s="11" t="s">
        <v>13</v>
      </c>
      <c r="R1" s="11" t="s">
        <v>120</v>
      </c>
      <c r="S1" s="19" t="s">
        <v>121</v>
      </c>
      <c r="T1" s="19" t="s">
        <v>122</v>
      </c>
      <c r="U1" s="19" t="s">
        <v>123</v>
      </c>
      <c r="V1" s="19" t="s">
        <v>124</v>
      </c>
      <c r="W1" s="19" t="s">
        <v>125</v>
      </c>
      <c r="X1" s="19" t="s">
        <v>126</v>
      </c>
      <c r="Y1" s="19" t="s">
        <v>127</v>
      </c>
      <c r="Z1" s="19" t="s">
        <v>128</v>
      </c>
      <c r="AA1" s="19" t="s">
        <v>129</v>
      </c>
      <c r="AB1" s="19" t="s">
        <v>130</v>
      </c>
      <c r="AC1" s="19" t="s">
        <v>131</v>
      </c>
      <c r="AD1" s="19" t="s">
        <v>132</v>
      </c>
      <c r="AE1" s="19" t="s">
        <v>133</v>
      </c>
      <c r="AF1" s="19" t="s">
        <v>134</v>
      </c>
      <c r="AG1" s="19" t="s">
        <v>147</v>
      </c>
      <c r="AH1" s="19" t="s">
        <v>135</v>
      </c>
      <c r="AI1" s="19" t="s">
        <v>136</v>
      </c>
      <c r="AJ1" s="19" t="s">
        <v>137</v>
      </c>
      <c r="AK1" s="19" t="s">
        <v>138</v>
      </c>
      <c r="AL1" s="19" t="s">
        <v>139</v>
      </c>
      <c r="AM1" s="19" t="s">
        <v>140</v>
      </c>
      <c r="AN1" s="19" t="s">
        <v>141</v>
      </c>
      <c r="AO1" s="19" t="s">
        <v>142</v>
      </c>
      <c r="AP1" s="19" t="s">
        <v>143</v>
      </c>
      <c r="AQ1" s="19" t="s">
        <v>144</v>
      </c>
      <c r="AR1" s="19" t="s">
        <v>145</v>
      </c>
      <c r="AS1" s="19" t="s">
        <v>158</v>
      </c>
      <c r="AT1" s="19" t="s">
        <v>146</v>
      </c>
      <c r="AU1" s="19" t="s">
        <v>148</v>
      </c>
      <c r="AV1" s="19" t="s">
        <v>149</v>
      </c>
      <c r="AW1" s="19" t="s">
        <v>150</v>
      </c>
      <c r="AX1" s="19" t="s">
        <v>151</v>
      </c>
      <c r="AY1" s="19" t="s">
        <v>152</v>
      </c>
      <c r="AZ1" s="19" t="s">
        <v>153</v>
      </c>
      <c r="BA1" s="19" t="s">
        <v>154</v>
      </c>
      <c r="BB1" s="19" t="s">
        <v>155</v>
      </c>
      <c r="BC1" s="19" t="s">
        <v>156</v>
      </c>
      <c r="BD1" s="19" t="s">
        <v>157</v>
      </c>
      <c r="BE1" s="19" t="s">
        <v>159</v>
      </c>
      <c r="BF1" s="19" t="s">
        <v>160</v>
      </c>
      <c r="BG1" s="19" t="s">
        <v>161</v>
      </c>
      <c r="BH1" s="19" t="s">
        <v>162</v>
      </c>
      <c r="BI1" s="19" t="s">
        <v>163</v>
      </c>
      <c r="BJ1" s="19" t="s">
        <v>164</v>
      </c>
      <c r="BK1" s="19" t="s">
        <v>165</v>
      </c>
      <c r="BL1" s="19" t="s">
        <v>166</v>
      </c>
      <c r="BM1" s="19" t="s">
        <v>167</v>
      </c>
      <c r="BN1" s="19" t="s">
        <v>168</v>
      </c>
      <c r="BO1" s="19" t="s">
        <v>169</v>
      </c>
      <c r="BP1" s="19" t="s">
        <v>170</v>
      </c>
      <c r="BQ1" s="19" t="s">
        <v>171</v>
      </c>
      <c r="BR1" s="19" t="s">
        <v>172</v>
      </c>
      <c r="BS1" s="19" t="s">
        <v>173</v>
      </c>
      <c r="BT1" s="19" t="s">
        <v>174</v>
      </c>
      <c r="BU1" s="19" t="s">
        <v>175</v>
      </c>
      <c r="BV1" s="21" t="s">
        <v>182</v>
      </c>
      <c r="BW1" s="21" t="s">
        <v>183</v>
      </c>
      <c r="BX1" t="s">
        <v>45</v>
      </c>
    </row>
    <row r="2" spans="1:76" ht="15">
      <c r="A2" s="2">
        <v>1</v>
      </c>
      <c r="B2" s="4">
        <f ca="1" t="shared" si="0" ref="B2:B31">INDIRECT($BX1&amp;"!$c$9")</f>
        <v>0</v>
      </c>
      <c r="C2" s="4">
        <f ca="1" t="shared" si="1" ref="C2:C31">INDIRECT($BX1&amp;"!$f$9")</f>
        <v>0</v>
      </c>
      <c r="D2" s="4">
        <f ca="1" t="shared" si="2" ref="D2:D31">INDIRECT($BX1&amp;"!$i$9")</f>
        <v>0</v>
      </c>
      <c r="E2" s="5">
        <f ca="1" t="shared" si="3" ref="E2:E31">INDIRECT($BX1&amp;"!$d$11")</f>
        <v>0</v>
      </c>
      <c r="F2" s="4">
        <f ca="1">INDIRECT($BX1&amp;"!$d$14")</f>
        <v>0</v>
      </c>
      <c r="G2" s="4">
        <f ca="1">INDIRECT($BX1&amp;"!$h$14")</f>
        <v>0</v>
      </c>
      <c r="H2" s="15">
        <f>Заявочный_лист!$E$13</f>
        <v>0</v>
      </c>
      <c r="I2" s="4">
        <f ca="1">IF(INDIRECT($BX1&amp;"!$f$31")="Да",1,0)</f>
        <v>0</v>
      </c>
      <c r="J2" s="4">
        <f ca="1">INDIRECT($BX1&amp;"!$i$11")</f>
        <v>0</v>
      </c>
      <c r="K2" s="4">
        <f ca="1">INDIRECT($BX1&amp;"!$c$12")</f>
        <v>0</v>
      </c>
      <c r="L2" s="4">
        <f ca="1">INDIRECT($BX1&amp;"!$d$13")</f>
        <v>0</v>
      </c>
      <c r="M2" s="4">
        <f ca="1">INDIRECT($BX1&amp;"!$f$15")</f>
        <v>0</v>
      </c>
      <c r="N2" s="4">
        <f ca="1">INDIRECT($BX1&amp;"!$h$12")</f>
        <v>0</v>
      </c>
      <c r="O2" s="4" t="str">
        <f ca="1">INDIRECT($BX1&amp;"!$d$28")</f>
        <v>команда</v>
      </c>
      <c r="P2" s="4">
        <f ca="1">INDIRECT($BX1&amp;"!$e$30")</f>
        <v>0</v>
      </c>
      <c r="Q2" s="4">
        <f ca="1">INDIRECT($BX1&amp;"!$e$29")</f>
        <v>0</v>
      </c>
      <c r="R2" s="4">
        <f ca="1" t="shared" si="4" ref="R2:R31">INDIRECT($BX1&amp;"!$h$13")</f>
        <v>0</v>
      </c>
      <c r="S2" s="4">
        <f ca="1">INDIRECT($BX1&amp;"!$j$13")</f>
        <v>0</v>
      </c>
      <c r="T2" s="4">
        <f ca="1">INDIRECT($BX1&amp;"!$f$15")</f>
        <v>0</v>
      </c>
      <c r="U2" s="4">
        <f ca="1">INDIRECT($BX1&amp;"!$d$18")</f>
        <v>0</v>
      </c>
      <c r="V2" s="4" t="str">
        <f ca="1">INDIRECT($BX1&amp;"!e$18")</f>
        <v>Команда</v>
      </c>
      <c r="W2" s="4">
        <f ca="1">INDIRECT($BX1&amp;"!f$18")</f>
        <v>0</v>
      </c>
      <c r="X2" s="4" t="str">
        <f ca="1">INDIRECT($BX1&amp;"!$h$18")</f>
        <v>Город</v>
      </c>
      <c r="Y2" s="4">
        <f ca="1">INDIRECT($BX1&amp;"!$i$18")</f>
        <v>0</v>
      </c>
      <c r="Z2" s="4">
        <f ca="1">INDIRECT($BX1&amp;"!$j$18")</f>
        <v>0</v>
      </c>
      <c r="AA2" s="4">
        <f ca="1">INDIRECT($BX1&amp;"!$d$19")</f>
        <v>0</v>
      </c>
      <c r="AB2" s="4">
        <f ca="1">INDIRECT($BX1&amp;"!e$19")</f>
        <v>0</v>
      </c>
      <c r="AC2" s="4">
        <f ca="1">INDIRECT($BX1&amp;"!f$19")</f>
        <v>0</v>
      </c>
      <c r="AD2" s="4">
        <f ca="1">INDIRECT($BX1&amp;"!$h$19")</f>
        <v>0</v>
      </c>
      <c r="AE2" s="4">
        <f ca="1">INDIRECT($BX1&amp;"!$i$19")</f>
        <v>0</v>
      </c>
      <c r="AF2" s="4">
        <f ca="1">INDIRECT($BX1&amp;"!$j$19")</f>
        <v>0</v>
      </c>
      <c r="AG2" s="4">
        <f ca="1">INDIRECT($BX1&amp;"!$d$20")</f>
        <v>0</v>
      </c>
      <c r="AH2" s="4">
        <f ca="1">INDIRECT($BX1&amp;"!e$20")</f>
        <v>0</v>
      </c>
      <c r="AI2" s="4">
        <f ca="1">INDIRECT($BX1&amp;"!f$20")</f>
        <v>0</v>
      </c>
      <c r="AJ2" s="4">
        <f ca="1">INDIRECT($BX1&amp;"!$h$20")</f>
        <v>0</v>
      </c>
      <c r="AK2" s="4">
        <f ca="1">INDIRECT($BX1&amp;"!$i$20")</f>
        <v>0</v>
      </c>
      <c r="AL2" s="4">
        <f ca="1">INDIRECT($BX1&amp;"!$j$20")</f>
        <v>0</v>
      </c>
      <c r="AM2" s="4">
        <f ca="1">INDIRECT($BX1&amp;"!$d$21")</f>
        <v>0</v>
      </c>
      <c r="AN2" s="4">
        <f ca="1">INDIRECT($BX1&amp;"!e$21")</f>
        <v>0</v>
      </c>
      <c r="AO2" s="4">
        <f ca="1">INDIRECT($BX1&amp;"!f$21")</f>
        <v>0</v>
      </c>
      <c r="AP2" s="4">
        <f ca="1">INDIRECT($BX1&amp;"!$h$21")</f>
        <v>0</v>
      </c>
      <c r="AQ2" s="4">
        <f ca="1">INDIRECT($BX1&amp;"!$i$21")</f>
        <v>0</v>
      </c>
      <c r="AR2" s="4">
        <f ca="1">INDIRECT($BX1&amp;"!$j$21")</f>
        <v>0</v>
      </c>
      <c r="AS2" s="4">
        <f ca="1">INDIRECT($BX1&amp;"!$d$22")</f>
        <v>0</v>
      </c>
      <c r="AT2" s="4">
        <f ca="1">INDIRECT($BX1&amp;"!e$22")</f>
        <v>0</v>
      </c>
      <c r="AU2" s="4">
        <f ca="1">INDIRECT($BX1&amp;"!f$22")</f>
        <v>0</v>
      </c>
      <c r="AV2" s="4">
        <f ca="1">INDIRECT($BX1&amp;"!$h$22")</f>
        <v>0</v>
      </c>
      <c r="AW2" s="4">
        <f ca="1">INDIRECT($BX1&amp;"!$i$22")</f>
        <v>0</v>
      </c>
      <c r="AX2" s="4">
        <f ca="1">INDIRECT($BX1&amp;"!$j$22")</f>
        <v>0</v>
      </c>
      <c r="AY2" s="4">
        <f ca="1">INDIRECT($BX1&amp;"!$d$23")</f>
        <v>0</v>
      </c>
      <c r="AZ2" s="4">
        <f ca="1">INDIRECT($BX1&amp;"!e$23")</f>
        <v>0</v>
      </c>
      <c r="BA2" s="4">
        <f ca="1">INDIRECT($BX1&amp;"!f$23")</f>
        <v>0</v>
      </c>
      <c r="BB2" s="4">
        <f ca="1">INDIRECT($BX1&amp;"!$h$23")</f>
        <v>0</v>
      </c>
      <c r="BC2" s="4">
        <f ca="1">INDIRECT($BX1&amp;"!$i$23")</f>
        <v>0</v>
      </c>
      <c r="BD2" s="4">
        <f ca="1">INDIRECT($BX1&amp;"!$j$23")</f>
        <v>0</v>
      </c>
      <c r="BE2" s="4">
        <f ca="1">INDIRECT($BX1&amp;"!$d$24")</f>
        <v>0</v>
      </c>
      <c r="BF2" s="4">
        <f ca="1">INDIRECT($BX1&amp;"!e$24")</f>
        <v>0</v>
      </c>
      <c r="BG2" s="4">
        <f ca="1">INDIRECT($BX1&amp;"!f$24")</f>
        <v>0</v>
      </c>
      <c r="BH2" s="4">
        <f ca="1">INDIRECT($BX1&amp;"!$h$24")</f>
        <v>0</v>
      </c>
      <c r="BI2" s="4">
        <f ca="1">INDIRECT($BX1&amp;"!$i$24")</f>
        <v>0</v>
      </c>
      <c r="BJ2" s="4">
        <f ca="1">INDIRECT($BX1&amp;"!$j$24")</f>
        <v>0</v>
      </c>
      <c r="BK2" s="4">
        <f ca="1">INDIRECT($BX1&amp;"!$d$25")</f>
        <v>0</v>
      </c>
      <c r="BL2" s="4">
        <f ca="1">INDIRECT($BX1&amp;"!e$25")</f>
        <v>0</v>
      </c>
      <c r="BM2" s="4">
        <f ca="1">INDIRECT($BX1&amp;"!f$25")</f>
        <v>0</v>
      </c>
      <c r="BN2" s="4">
        <f ca="1">INDIRECT($BX1&amp;"!$h$25")</f>
        <v>0</v>
      </c>
      <c r="BO2" s="4">
        <f ca="1">INDIRECT($BX1&amp;"!$i$25")</f>
        <v>0</v>
      </c>
      <c r="BP2" s="4">
        <f ca="1">INDIRECT($BX1&amp;"!$j$25")</f>
        <v>0</v>
      </c>
      <c r="BQ2" s="4" t="str">
        <f ca="1">INDIRECT($BX1&amp;"!$f$27")</f>
        <v>2014/15</v>
      </c>
      <c r="BR2" s="4" t="str">
        <f ca="1">INDIRECT($BX1&amp;"!$g$27")</f>
        <v>2015/16</v>
      </c>
      <c r="BS2" s="4" t="str">
        <f ca="1">INDIRECT($BX1&amp;"!$h$27")</f>
        <v>2016/17</v>
      </c>
      <c r="BT2" s="4" t="str">
        <f ca="1">INDIRECT($BX1&amp;"!$i$27")</f>
        <v>2017/18</v>
      </c>
      <c r="BU2" s="4" t="str">
        <f ca="1">INDIRECT($BX1&amp;"!$j$27")</f>
        <v>2018/19</v>
      </c>
      <c r="BV2" s="15">
        <f ca="1">INDIRECT($BX31&amp;"!$j$20")</f>
        <v>0</v>
      </c>
      <c r="BW2" s="4">
        <f ca="1" t="shared" si="5" ref="BW2:BW31">INDIRECT($BX1&amp;"!$h$10")</f>
        <v>0</v>
      </c>
      <c r="BX2" t="s">
        <v>46</v>
      </c>
    </row>
    <row r="3" spans="1:76" ht="15">
      <c r="A3" s="2">
        <v>2</v>
      </c>
      <c r="B3" s="4">
        <f ca="1" t="shared" si="0"/>
        <v>0</v>
      </c>
      <c r="C3" s="4">
        <f ca="1" t="shared" si="1"/>
        <v>0</v>
      </c>
      <c r="D3" s="4">
        <f ca="1" t="shared" si="2"/>
        <v>0</v>
      </c>
      <c r="E3" s="5">
        <f ca="1" t="shared" si="3"/>
        <v>0</v>
      </c>
      <c r="F3" s="4">
        <f ca="1" t="shared" si="6" ref="F3:F31">INDIRECT($BX2&amp;"!$d$14")</f>
        <v>0</v>
      </c>
      <c r="G3" s="4">
        <f ca="1">INDIRECT($BX2&amp;"!$h$14")</f>
        <v>0</v>
      </c>
      <c r="H3" s="15">
        <f>Заявочный_лист!$E$13</f>
        <v>0</v>
      </c>
      <c r="I3" s="4">
        <f aca="true" ca="1" t="shared" si="7" ref="I3:I31">IF(INDIRECT($BX2&amp;"!$f$31")="Да",1,0)</f>
        <v>0</v>
      </c>
      <c r="J3" s="4">
        <f ca="1" t="shared" si="8" ref="J3:J31">INDIRECT($BX2&amp;"!$i$11")</f>
        <v>0</v>
      </c>
      <c r="K3" s="4">
        <f ca="1" t="shared" si="9" ref="K3:K31">INDIRECT($BX2&amp;"!$c$12")</f>
        <v>0</v>
      </c>
      <c r="L3" s="4">
        <f ca="1" t="shared" si="10" ref="L3:L31">INDIRECT($BX2&amp;"!$d$13")</f>
        <v>0</v>
      </c>
      <c r="M3" s="4">
        <f ca="1" t="shared" si="11" ref="M3:M31">INDIRECT($BX2&amp;"!$f$15")</f>
        <v>0</v>
      </c>
      <c r="N3" s="4">
        <f ca="1" t="shared" si="12" ref="N3:N31">INDIRECT($BX2&amp;"!$h$12")</f>
        <v>0</v>
      </c>
      <c r="O3" s="4" t="str">
        <f ca="1" t="shared" si="13" ref="O3:O31">INDIRECT($BX2&amp;"!$d$28")</f>
        <v>команда</v>
      </c>
      <c r="P3" s="4">
        <f ca="1" t="shared" si="14" ref="P3:P31">INDIRECT($BX2&amp;"!$e$30")</f>
        <v>0</v>
      </c>
      <c r="Q3" s="4">
        <f ca="1" t="shared" si="15" ref="Q3:Q31">INDIRECT($BX2&amp;"!$e$29")</f>
        <v>0</v>
      </c>
      <c r="R3" s="4">
        <f ca="1" t="shared" si="4"/>
        <v>0</v>
      </c>
      <c r="S3" s="4">
        <f ca="1" t="shared" si="16" ref="S3:S31">INDIRECT($BX2&amp;"!$j$13")</f>
        <v>0</v>
      </c>
      <c r="T3" s="4">
        <f ca="1" t="shared" si="17" ref="T3:T31">INDIRECT($BX2&amp;"!$f$15")</f>
        <v>0</v>
      </c>
      <c r="U3" s="4">
        <f ca="1" t="shared" si="18" ref="U3:U31">INDIRECT($BX2&amp;"!$d$18")</f>
        <v>0</v>
      </c>
      <c r="V3" s="4" t="str">
        <f ca="1" t="shared" si="19" ref="V3:V31">INDIRECT($BX2&amp;"!e$18")</f>
        <v>Команда</v>
      </c>
      <c r="W3" s="4">
        <f ca="1" t="shared" si="20" ref="W3:W31">INDIRECT($BX2&amp;"!f$18")</f>
        <v>0</v>
      </c>
      <c r="X3" s="4" t="str">
        <f ca="1" t="shared" si="21" ref="X3:X31">INDIRECT($BX2&amp;"!$h$18")</f>
        <v>Город</v>
      </c>
      <c r="Y3" s="4">
        <f ca="1" t="shared" si="22" ref="Y3:Y31">INDIRECT($BX2&amp;"!$i$18")</f>
        <v>0</v>
      </c>
      <c r="Z3" s="4">
        <f ca="1" t="shared" si="23" ref="Z3:Z31">INDIRECT($BX2&amp;"!$j$18")</f>
        <v>0</v>
      </c>
      <c r="AA3" s="4">
        <f ca="1" t="shared" si="24" ref="AA3:AA31">INDIRECT($BX2&amp;"!$d$19")</f>
        <v>0</v>
      </c>
      <c r="AB3" s="4">
        <f ca="1" t="shared" si="25" ref="AB3:AB31">INDIRECT($BX2&amp;"!e$19")</f>
        <v>0</v>
      </c>
      <c r="AC3" s="4">
        <f ca="1" t="shared" si="26" ref="AC3:AC31">INDIRECT($BX2&amp;"!f$19")</f>
        <v>0</v>
      </c>
      <c r="AD3" s="4">
        <f ca="1" t="shared" si="27" ref="AD3:AD31">INDIRECT($BX2&amp;"!$h$19")</f>
        <v>0</v>
      </c>
      <c r="AE3" s="4">
        <f ca="1" t="shared" si="28" ref="AE3:AE31">INDIRECT($BX2&amp;"!$i$19")</f>
        <v>0</v>
      </c>
      <c r="AF3" s="4">
        <f ca="1" t="shared" si="29" ref="AF3:AF31">INDIRECT($BX2&amp;"!$j$19")</f>
        <v>0</v>
      </c>
      <c r="AG3" s="4">
        <f ca="1" t="shared" si="30" ref="AG3:AG31">INDIRECT($BX2&amp;"!$d$20")</f>
        <v>0</v>
      </c>
      <c r="AH3" s="4">
        <f ca="1" t="shared" si="31" ref="AH3:AH31">INDIRECT($BX2&amp;"!e$20")</f>
        <v>0</v>
      </c>
      <c r="AI3" s="4">
        <f ca="1" t="shared" si="32" ref="AI3:AI31">INDIRECT($BX2&amp;"!f$20")</f>
        <v>0</v>
      </c>
      <c r="AJ3" s="4">
        <f ca="1" t="shared" si="33" ref="AJ3:AJ31">INDIRECT($BX2&amp;"!$h$20")</f>
        <v>0</v>
      </c>
      <c r="AK3" s="4">
        <f ca="1" t="shared" si="34" ref="AK3:AK31">INDIRECT($BX2&amp;"!$i$20")</f>
        <v>0</v>
      </c>
      <c r="AL3" s="4">
        <f ca="1" t="shared" si="35" ref="AL3:AL31">INDIRECT($BX2&amp;"!$j$20")</f>
        <v>0</v>
      </c>
      <c r="AM3" s="4">
        <f ca="1" t="shared" si="36" ref="AM3:AM31">INDIRECT($BX2&amp;"!$d$21")</f>
        <v>0</v>
      </c>
      <c r="AN3" s="4">
        <f ca="1" t="shared" si="37" ref="AN3:AN31">INDIRECT($BX2&amp;"!e$21")</f>
        <v>0</v>
      </c>
      <c r="AO3" s="4">
        <f ca="1" t="shared" si="38" ref="AO3:AO31">INDIRECT($BX2&amp;"!f$21")</f>
        <v>0</v>
      </c>
      <c r="AP3" s="4">
        <f ca="1" t="shared" si="39" ref="AP3:AP31">INDIRECT($BX2&amp;"!$h$21")</f>
        <v>0</v>
      </c>
      <c r="AQ3" s="4">
        <f ca="1" t="shared" si="40" ref="AQ3:AQ31">INDIRECT($BX2&amp;"!$i$21")</f>
        <v>0</v>
      </c>
      <c r="AR3" s="4">
        <f ca="1" t="shared" si="41" ref="AR3:AR31">INDIRECT($BX2&amp;"!$j$21")</f>
        <v>0</v>
      </c>
      <c r="AS3" s="4">
        <f ca="1" t="shared" si="42" ref="AS3:AS31">INDIRECT($BX2&amp;"!$d$22")</f>
        <v>0</v>
      </c>
      <c r="AT3" s="4">
        <f ca="1" t="shared" si="43" ref="AT3:AT31">INDIRECT($BX2&amp;"!e$22")</f>
        <v>0</v>
      </c>
      <c r="AU3" s="4">
        <f ca="1" t="shared" si="44" ref="AU3:AU31">INDIRECT($BX2&amp;"!f$22")</f>
        <v>0</v>
      </c>
      <c r="AV3" s="4">
        <f ca="1" t="shared" si="45" ref="AV3:AV31">INDIRECT($BX2&amp;"!$h$22")</f>
        <v>0</v>
      </c>
      <c r="AW3" s="4">
        <f ca="1" t="shared" si="46" ref="AW3:AW31">INDIRECT($BX2&amp;"!$i$22")</f>
        <v>0</v>
      </c>
      <c r="AX3" s="4">
        <f ca="1" t="shared" si="47" ref="AX3:AX31">INDIRECT($BX2&amp;"!$j$22")</f>
        <v>0</v>
      </c>
      <c r="AY3" s="4">
        <f ca="1" t="shared" si="48" ref="AY3:AY31">INDIRECT($BX2&amp;"!$d$23")</f>
        <v>0</v>
      </c>
      <c r="AZ3" s="4">
        <f ca="1" t="shared" si="49" ref="AZ3:AZ31">INDIRECT($BX2&amp;"!e$23")</f>
        <v>0</v>
      </c>
      <c r="BA3" s="4">
        <f ca="1" t="shared" si="50" ref="BA3:BA31">INDIRECT($BX2&amp;"!f$23")</f>
        <v>0</v>
      </c>
      <c r="BB3" s="4">
        <f ca="1" t="shared" si="51" ref="BB3:BB31">INDIRECT($BX2&amp;"!$h$23")</f>
        <v>0</v>
      </c>
      <c r="BC3" s="4">
        <f ca="1" t="shared" si="52" ref="BC3:BC31">INDIRECT($BX2&amp;"!$i$23")</f>
        <v>0</v>
      </c>
      <c r="BD3" s="4">
        <f ca="1" t="shared" si="53" ref="BD3:BD31">INDIRECT($BX2&amp;"!$j$23")</f>
        <v>0</v>
      </c>
      <c r="BE3" s="4">
        <f ca="1" t="shared" si="54" ref="BE3:BE31">INDIRECT($BX2&amp;"!$d$24")</f>
        <v>0</v>
      </c>
      <c r="BF3" s="4">
        <f ca="1" t="shared" si="55" ref="BF3:BF31">INDIRECT($BX2&amp;"!e$24")</f>
        <v>0</v>
      </c>
      <c r="BG3" s="4">
        <f ca="1" t="shared" si="56" ref="BG3:BG31">INDIRECT($BX2&amp;"!f$24")</f>
        <v>0</v>
      </c>
      <c r="BH3" s="4">
        <f ca="1" t="shared" si="57" ref="BH3:BH31">INDIRECT($BX2&amp;"!$h$24")</f>
        <v>0</v>
      </c>
      <c r="BI3" s="4">
        <f ca="1" t="shared" si="58" ref="BI3:BI31">INDIRECT($BX2&amp;"!$i$24")</f>
        <v>0</v>
      </c>
      <c r="BJ3" s="4">
        <f ca="1" t="shared" si="59" ref="BJ3:BJ31">INDIRECT($BX2&amp;"!$j$24")</f>
        <v>0</v>
      </c>
      <c r="BK3" s="4">
        <f ca="1" t="shared" si="60" ref="BK3:BK31">INDIRECT($BX2&amp;"!$d$25")</f>
        <v>0</v>
      </c>
      <c r="BL3" s="4">
        <f ca="1" t="shared" si="61" ref="BL3:BL31">INDIRECT($BX2&amp;"!e$25")</f>
        <v>0</v>
      </c>
      <c r="BM3" s="4">
        <f ca="1" t="shared" si="62" ref="BM3:BM31">INDIRECT($BX2&amp;"!f$25")</f>
        <v>0</v>
      </c>
      <c r="BN3" s="4">
        <f ca="1" t="shared" si="63" ref="BN3:BN31">INDIRECT($BX2&amp;"!$h$25")</f>
        <v>0</v>
      </c>
      <c r="BO3" s="4">
        <f ca="1" t="shared" si="64" ref="BO3:BO31">INDIRECT($BX2&amp;"!$i$25")</f>
        <v>0</v>
      </c>
      <c r="BP3" s="4">
        <f ca="1" t="shared" si="65" ref="BP3:BP31">INDIRECT($BX2&amp;"!$j$25")</f>
        <v>0</v>
      </c>
      <c r="BQ3" s="4" t="str">
        <f ca="1" t="shared" si="66" ref="BQ3:BQ31">INDIRECT($BX2&amp;"!$f$27")</f>
        <v>2014/15</v>
      </c>
      <c r="BR3" s="4" t="str">
        <f ca="1" t="shared" si="67" ref="BR3:BR31">INDIRECT($BX2&amp;"!$g$27")</f>
        <v>2015/16</v>
      </c>
      <c r="BS3" s="4" t="str">
        <f ca="1" t="shared" si="68" ref="BS3:BS31">INDIRECT($BX2&amp;"!$h$27")</f>
        <v>2016/17</v>
      </c>
      <c r="BT3" s="4" t="str">
        <f ca="1" t="shared" si="69" ref="BT3:BT31">INDIRECT($BX2&amp;"!$i$27")</f>
        <v>2017/18</v>
      </c>
      <c r="BU3" s="4" t="str">
        <f ca="1" t="shared" si="70" ref="BU3:BU31">INDIRECT($BX2&amp;"!$j$27")</f>
        <v>2018/19</v>
      </c>
      <c r="BV3" s="15">
        <f ca="1">INDIRECT($BX31&amp;"!$j$21")</f>
        <v>0</v>
      </c>
      <c r="BW3" s="4">
        <f ca="1" t="shared" si="5"/>
        <v>0</v>
      </c>
      <c r="BX3" t="s">
        <v>47</v>
      </c>
    </row>
    <row r="4" spans="1:76" ht="13.5" customHeight="1">
      <c r="A4" s="2">
        <v>3</v>
      </c>
      <c r="B4" s="4">
        <f ca="1" t="shared" si="0"/>
        <v>0</v>
      </c>
      <c r="C4" s="4">
        <f ca="1" t="shared" si="1"/>
        <v>0</v>
      </c>
      <c r="D4" s="4">
        <f ca="1" t="shared" si="2"/>
        <v>0</v>
      </c>
      <c r="E4" s="5">
        <f ca="1" t="shared" si="3"/>
        <v>0</v>
      </c>
      <c r="F4" s="4">
        <f ca="1" t="shared" si="6"/>
        <v>0</v>
      </c>
      <c r="G4" s="4">
        <f ca="1" t="shared" si="71" ref="G4:G31">INDIRECT($BX3&amp;"!$h$14")</f>
        <v>0</v>
      </c>
      <c r="H4" s="15">
        <f>Заявочный_лист!$E$13</f>
        <v>0</v>
      </c>
      <c r="I4" s="4">
        <f ca="1" t="shared" si="7"/>
        <v>0</v>
      </c>
      <c r="J4" s="4">
        <f ca="1" t="shared" si="8"/>
        <v>0</v>
      </c>
      <c r="K4" s="4">
        <f ca="1" t="shared" si="9"/>
        <v>0</v>
      </c>
      <c r="L4" s="4">
        <f ca="1" t="shared" si="10"/>
        <v>0</v>
      </c>
      <c r="M4" s="4">
        <f ca="1" t="shared" si="11"/>
        <v>0</v>
      </c>
      <c r="N4" s="4">
        <f ca="1" t="shared" si="12"/>
        <v>0</v>
      </c>
      <c r="O4" s="4" t="str">
        <f ca="1" t="shared" si="13"/>
        <v>команда</v>
      </c>
      <c r="P4" s="4">
        <f ca="1" t="shared" si="14"/>
        <v>0</v>
      </c>
      <c r="Q4" s="4">
        <f ca="1" t="shared" si="15"/>
        <v>0</v>
      </c>
      <c r="R4" s="4">
        <f ca="1" t="shared" si="4"/>
        <v>0</v>
      </c>
      <c r="S4" s="4">
        <f ca="1" t="shared" si="16"/>
        <v>0</v>
      </c>
      <c r="T4" s="4">
        <f ca="1" t="shared" si="17"/>
        <v>0</v>
      </c>
      <c r="U4" s="4">
        <f ca="1" t="shared" si="18"/>
        <v>0</v>
      </c>
      <c r="V4" s="4" t="str">
        <f ca="1" t="shared" si="19"/>
        <v>Команда</v>
      </c>
      <c r="W4" s="4">
        <f ca="1" t="shared" si="20"/>
        <v>0</v>
      </c>
      <c r="X4" s="4" t="str">
        <f ca="1" t="shared" si="21"/>
        <v>Город</v>
      </c>
      <c r="Y4" s="4">
        <f ca="1" t="shared" si="22"/>
        <v>0</v>
      </c>
      <c r="Z4" s="4">
        <f ca="1" t="shared" si="23"/>
        <v>0</v>
      </c>
      <c r="AA4" s="4">
        <f ca="1" t="shared" si="24"/>
        <v>0</v>
      </c>
      <c r="AB4" s="4">
        <f ca="1" t="shared" si="25"/>
        <v>0</v>
      </c>
      <c r="AC4" s="4">
        <f ca="1" t="shared" si="26"/>
        <v>0</v>
      </c>
      <c r="AD4" s="4">
        <f ca="1" t="shared" si="27"/>
        <v>0</v>
      </c>
      <c r="AE4" s="4">
        <f ca="1" t="shared" si="28"/>
        <v>0</v>
      </c>
      <c r="AF4" s="4">
        <f ca="1" t="shared" si="29"/>
        <v>0</v>
      </c>
      <c r="AG4" s="4">
        <f ca="1" t="shared" si="30"/>
        <v>0</v>
      </c>
      <c r="AH4" s="4">
        <f ca="1" t="shared" si="31"/>
        <v>0</v>
      </c>
      <c r="AI4" s="4">
        <f ca="1" t="shared" si="32"/>
        <v>0</v>
      </c>
      <c r="AJ4" s="4">
        <f ca="1" t="shared" si="33"/>
        <v>0</v>
      </c>
      <c r="AK4" s="4">
        <f ca="1" t="shared" si="34"/>
        <v>0</v>
      </c>
      <c r="AL4" s="4">
        <f ca="1" t="shared" si="35"/>
        <v>0</v>
      </c>
      <c r="AM4" s="4">
        <f ca="1" t="shared" si="36"/>
        <v>0</v>
      </c>
      <c r="AN4" s="4">
        <f ca="1" t="shared" si="37"/>
        <v>0</v>
      </c>
      <c r="AO4" s="4">
        <f ca="1" t="shared" si="38"/>
        <v>0</v>
      </c>
      <c r="AP4" s="4">
        <f ca="1" t="shared" si="39"/>
        <v>0</v>
      </c>
      <c r="AQ4" s="4">
        <f ca="1" t="shared" si="40"/>
        <v>0</v>
      </c>
      <c r="AR4" s="4">
        <f ca="1" t="shared" si="41"/>
        <v>0</v>
      </c>
      <c r="AS4" s="4">
        <f ca="1" t="shared" si="42"/>
        <v>0</v>
      </c>
      <c r="AT4" s="4">
        <f ca="1" t="shared" si="43"/>
        <v>0</v>
      </c>
      <c r="AU4" s="4">
        <f ca="1" t="shared" si="44"/>
        <v>0</v>
      </c>
      <c r="AV4" s="4">
        <f ca="1" t="shared" si="45"/>
        <v>0</v>
      </c>
      <c r="AW4" s="4">
        <f ca="1" t="shared" si="46"/>
        <v>0</v>
      </c>
      <c r="AX4" s="4">
        <f ca="1" t="shared" si="47"/>
        <v>0</v>
      </c>
      <c r="AY4" s="4">
        <f ca="1" t="shared" si="48"/>
        <v>0</v>
      </c>
      <c r="AZ4" s="4">
        <f ca="1" t="shared" si="49"/>
        <v>0</v>
      </c>
      <c r="BA4" s="4">
        <f ca="1" t="shared" si="50"/>
        <v>0</v>
      </c>
      <c r="BB4" s="4">
        <f ca="1" t="shared" si="51"/>
        <v>0</v>
      </c>
      <c r="BC4" s="4">
        <f ca="1" t="shared" si="52"/>
        <v>0</v>
      </c>
      <c r="BD4" s="4">
        <f ca="1" t="shared" si="53"/>
        <v>0</v>
      </c>
      <c r="BE4" s="4">
        <f ca="1" t="shared" si="54"/>
        <v>0</v>
      </c>
      <c r="BF4" s="4">
        <f ca="1" t="shared" si="55"/>
        <v>0</v>
      </c>
      <c r="BG4" s="4">
        <f ca="1" t="shared" si="56"/>
        <v>0</v>
      </c>
      <c r="BH4" s="4">
        <f ca="1" t="shared" si="57"/>
        <v>0</v>
      </c>
      <c r="BI4" s="4">
        <f ca="1" t="shared" si="58"/>
        <v>0</v>
      </c>
      <c r="BJ4" s="4">
        <f ca="1" t="shared" si="59"/>
        <v>0</v>
      </c>
      <c r="BK4" s="4">
        <f ca="1" t="shared" si="60"/>
        <v>0</v>
      </c>
      <c r="BL4" s="4">
        <f ca="1" t="shared" si="61"/>
        <v>0</v>
      </c>
      <c r="BM4" s="4">
        <f ca="1" t="shared" si="62"/>
        <v>0</v>
      </c>
      <c r="BN4" s="4">
        <f ca="1" t="shared" si="63"/>
        <v>0</v>
      </c>
      <c r="BO4" s="4">
        <f ca="1" t="shared" si="64"/>
        <v>0</v>
      </c>
      <c r="BP4" s="4">
        <f ca="1" t="shared" si="65"/>
        <v>0</v>
      </c>
      <c r="BQ4" s="4" t="str">
        <f ca="1" t="shared" si="66"/>
        <v>2014/15</v>
      </c>
      <c r="BR4" s="4" t="str">
        <f ca="1" t="shared" si="67"/>
        <v>2015/16</v>
      </c>
      <c r="BS4" s="4" t="str">
        <f ca="1" t="shared" si="68"/>
        <v>2016/17</v>
      </c>
      <c r="BT4" s="4" t="str">
        <f ca="1" t="shared" si="69"/>
        <v>2017/18</v>
      </c>
      <c r="BU4" s="4" t="str">
        <f ca="1" t="shared" si="70"/>
        <v>2018/19</v>
      </c>
      <c r="BV4" s="15">
        <f ca="1">INDIRECT($BX31&amp;"!$j$22")</f>
        <v>0</v>
      </c>
      <c r="BW4" s="4">
        <f ca="1" t="shared" si="5"/>
        <v>0</v>
      </c>
      <c r="BX4" t="s">
        <v>48</v>
      </c>
    </row>
    <row r="5" spans="1:76" ht="15">
      <c r="A5" s="2">
        <v>4</v>
      </c>
      <c r="B5" s="4">
        <f ca="1" t="shared" si="0"/>
        <v>0</v>
      </c>
      <c r="C5" s="4">
        <f ca="1" t="shared" si="1"/>
        <v>0</v>
      </c>
      <c r="D5" s="4">
        <f ca="1" t="shared" si="2"/>
        <v>0</v>
      </c>
      <c r="E5" s="5">
        <f ca="1" t="shared" si="3"/>
        <v>0</v>
      </c>
      <c r="F5" s="4">
        <f ca="1" t="shared" si="6"/>
        <v>0</v>
      </c>
      <c r="G5" s="4">
        <f ca="1" t="shared" si="71"/>
        <v>0</v>
      </c>
      <c r="H5" s="15">
        <f>Заявочный_лист!$E$13</f>
        <v>0</v>
      </c>
      <c r="I5" s="4">
        <f ca="1" t="shared" si="7"/>
        <v>0</v>
      </c>
      <c r="J5" s="4">
        <f ca="1" t="shared" si="8"/>
        <v>0</v>
      </c>
      <c r="K5" s="4">
        <f ca="1" t="shared" si="9"/>
        <v>0</v>
      </c>
      <c r="L5" s="4">
        <f ca="1" t="shared" si="10"/>
        <v>0</v>
      </c>
      <c r="M5" s="4">
        <f ca="1" t="shared" si="11"/>
        <v>0</v>
      </c>
      <c r="N5" s="4">
        <f ca="1" t="shared" si="12"/>
        <v>0</v>
      </c>
      <c r="O5" s="4" t="str">
        <f ca="1" t="shared" si="13"/>
        <v>команда</v>
      </c>
      <c r="P5" s="4">
        <f ca="1" t="shared" si="14"/>
        <v>0</v>
      </c>
      <c r="Q5" s="4">
        <f ca="1" t="shared" si="15"/>
        <v>0</v>
      </c>
      <c r="R5" s="4">
        <f ca="1" t="shared" si="4"/>
        <v>0</v>
      </c>
      <c r="S5" s="4">
        <f ca="1" t="shared" si="16"/>
        <v>0</v>
      </c>
      <c r="T5" s="4">
        <f ca="1" t="shared" si="17"/>
        <v>0</v>
      </c>
      <c r="U5" s="4">
        <f ca="1" t="shared" si="18"/>
        <v>0</v>
      </c>
      <c r="V5" s="4" t="str">
        <f ca="1" t="shared" si="19"/>
        <v>Команда</v>
      </c>
      <c r="W5" s="4">
        <f ca="1" t="shared" si="20"/>
        <v>0</v>
      </c>
      <c r="X5" s="4" t="str">
        <f ca="1" t="shared" si="21"/>
        <v>Город</v>
      </c>
      <c r="Y5" s="4">
        <f ca="1" t="shared" si="22"/>
        <v>0</v>
      </c>
      <c r="Z5" s="4">
        <f ca="1" t="shared" si="23"/>
        <v>0</v>
      </c>
      <c r="AA5" s="4">
        <f ca="1" t="shared" si="24"/>
        <v>0</v>
      </c>
      <c r="AB5" s="4">
        <f ca="1" t="shared" si="25"/>
        <v>0</v>
      </c>
      <c r="AC5" s="4">
        <f ca="1" t="shared" si="26"/>
        <v>0</v>
      </c>
      <c r="AD5" s="4">
        <f ca="1" t="shared" si="27"/>
        <v>0</v>
      </c>
      <c r="AE5" s="4">
        <f ca="1" t="shared" si="28"/>
        <v>0</v>
      </c>
      <c r="AF5" s="4">
        <f ca="1" t="shared" si="29"/>
        <v>0</v>
      </c>
      <c r="AG5" s="4">
        <f ca="1" t="shared" si="30"/>
        <v>0</v>
      </c>
      <c r="AH5" s="4">
        <f ca="1" t="shared" si="31"/>
        <v>0</v>
      </c>
      <c r="AI5" s="4">
        <f ca="1" t="shared" si="32"/>
        <v>0</v>
      </c>
      <c r="AJ5" s="4">
        <f ca="1" t="shared" si="33"/>
        <v>0</v>
      </c>
      <c r="AK5" s="4">
        <f ca="1" t="shared" si="34"/>
        <v>0</v>
      </c>
      <c r="AL5" s="4">
        <f ca="1" t="shared" si="35"/>
        <v>0</v>
      </c>
      <c r="AM5" s="4">
        <f ca="1" t="shared" si="36"/>
        <v>0</v>
      </c>
      <c r="AN5" s="4">
        <f ca="1" t="shared" si="37"/>
        <v>0</v>
      </c>
      <c r="AO5" s="4">
        <f ca="1" t="shared" si="38"/>
        <v>0</v>
      </c>
      <c r="AP5" s="4">
        <f ca="1" t="shared" si="39"/>
        <v>0</v>
      </c>
      <c r="AQ5" s="4">
        <f ca="1" t="shared" si="40"/>
        <v>0</v>
      </c>
      <c r="AR5" s="4">
        <f ca="1" t="shared" si="41"/>
        <v>0</v>
      </c>
      <c r="AS5" s="4">
        <f ca="1" t="shared" si="42"/>
        <v>0</v>
      </c>
      <c r="AT5" s="4">
        <f ca="1" t="shared" si="43"/>
        <v>0</v>
      </c>
      <c r="AU5" s="4">
        <f ca="1" t="shared" si="44"/>
        <v>0</v>
      </c>
      <c r="AV5" s="4">
        <f ca="1" t="shared" si="45"/>
        <v>0</v>
      </c>
      <c r="AW5" s="4">
        <f ca="1" t="shared" si="46"/>
        <v>0</v>
      </c>
      <c r="AX5" s="4">
        <f ca="1" t="shared" si="47"/>
        <v>0</v>
      </c>
      <c r="AY5" s="4">
        <f ca="1" t="shared" si="48"/>
        <v>0</v>
      </c>
      <c r="AZ5" s="4">
        <f ca="1" t="shared" si="49"/>
        <v>0</v>
      </c>
      <c r="BA5" s="4">
        <f ca="1" t="shared" si="50"/>
        <v>0</v>
      </c>
      <c r="BB5" s="4">
        <f ca="1" t="shared" si="51"/>
        <v>0</v>
      </c>
      <c r="BC5" s="4">
        <f ca="1" t="shared" si="52"/>
        <v>0</v>
      </c>
      <c r="BD5" s="4">
        <f ca="1" t="shared" si="53"/>
        <v>0</v>
      </c>
      <c r="BE5" s="4">
        <f ca="1" t="shared" si="54"/>
        <v>0</v>
      </c>
      <c r="BF5" s="4">
        <f ca="1" t="shared" si="55"/>
        <v>0</v>
      </c>
      <c r="BG5" s="4">
        <f ca="1" t="shared" si="56"/>
        <v>0</v>
      </c>
      <c r="BH5" s="4">
        <f ca="1" t="shared" si="57"/>
        <v>0</v>
      </c>
      <c r="BI5" s="4">
        <f ca="1" t="shared" si="58"/>
        <v>0</v>
      </c>
      <c r="BJ5" s="4">
        <f ca="1" t="shared" si="59"/>
        <v>0</v>
      </c>
      <c r="BK5" s="4">
        <f ca="1" t="shared" si="60"/>
        <v>0</v>
      </c>
      <c r="BL5" s="4">
        <f ca="1" t="shared" si="61"/>
        <v>0</v>
      </c>
      <c r="BM5" s="4">
        <f ca="1" t="shared" si="62"/>
        <v>0</v>
      </c>
      <c r="BN5" s="4">
        <f ca="1" t="shared" si="63"/>
        <v>0</v>
      </c>
      <c r="BO5" s="4">
        <f ca="1" t="shared" si="64"/>
        <v>0</v>
      </c>
      <c r="BP5" s="4">
        <f ca="1" t="shared" si="65"/>
        <v>0</v>
      </c>
      <c r="BQ5" s="4" t="str">
        <f ca="1" t="shared" si="66"/>
        <v>2014/15</v>
      </c>
      <c r="BR5" s="4" t="str">
        <f ca="1" t="shared" si="67"/>
        <v>2015/16</v>
      </c>
      <c r="BS5" s="4" t="str">
        <f ca="1" t="shared" si="68"/>
        <v>2016/17</v>
      </c>
      <c r="BT5" s="4" t="str">
        <f ca="1" t="shared" si="69"/>
        <v>2017/18</v>
      </c>
      <c r="BU5" s="4" t="str">
        <f ca="1" t="shared" si="70"/>
        <v>2018/19</v>
      </c>
      <c r="BV5" s="15">
        <f ca="1">INDIRECT($BX31&amp;"!$j$23")</f>
        <v>0</v>
      </c>
      <c r="BW5" s="4">
        <f ca="1" t="shared" si="5"/>
        <v>0</v>
      </c>
      <c r="BX5" t="s">
        <v>49</v>
      </c>
    </row>
    <row r="6" spans="1:76" ht="15">
      <c r="A6" s="2">
        <v>5</v>
      </c>
      <c r="B6" s="4">
        <f ca="1" t="shared" si="0"/>
        <v>0</v>
      </c>
      <c r="C6" s="4">
        <f ca="1" t="shared" si="1"/>
        <v>0</v>
      </c>
      <c r="D6" s="4">
        <f ca="1" t="shared" si="2"/>
        <v>0</v>
      </c>
      <c r="E6" s="5">
        <f ca="1" t="shared" si="3"/>
        <v>0</v>
      </c>
      <c r="F6" s="4">
        <f ca="1" t="shared" si="6"/>
        <v>0</v>
      </c>
      <c r="G6" s="4">
        <f ca="1" t="shared" si="71"/>
        <v>0</v>
      </c>
      <c r="H6" s="15">
        <f>Заявочный_лист!$E$13</f>
        <v>0</v>
      </c>
      <c r="I6" s="4">
        <f ca="1" t="shared" si="7"/>
        <v>0</v>
      </c>
      <c r="J6" s="4">
        <f ca="1" t="shared" si="8"/>
        <v>0</v>
      </c>
      <c r="K6" s="4">
        <f ca="1" t="shared" si="9"/>
        <v>0</v>
      </c>
      <c r="L6" s="4">
        <f ca="1" t="shared" si="10"/>
        <v>0</v>
      </c>
      <c r="M6" s="4">
        <f ca="1" t="shared" si="11"/>
        <v>0</v>
      </c>
      <c r="N6" s="4">
        <f ca="1" t="shared" si="12"/>
        <v>0</v>
      </c>
      <c r="O6" s="4" t="str">
        <f ca="1" t="shared" si="13"/>
        <v>команда</v>
      </c>
      <c r="P6" s="4">
        <f ca="1" t="shared" si="14"/>
        <v>0</v>
      </c>
      <c r="Q6" s="4">
        <f ca="1" t="shared" si="15"/>
        <v>0</v>
      </c>
      <c r="R6" s="4">
        <f ca="1" t="shared" si="4"/>
        <v>0</v>
      </c>
      <c r="S6" s="4">
        <f ca="1" t="shared" si="16"/>
        <v>0</v>
      </c>
      <c r="T6" s="4">
        <f ca="1" t="shared" si="17"/>
        <v>0</v>
      </c>
      <c r="U6" s="4">
        <f ca="1" t="shared" si="18"/>
        <v>0</v>
      </c>
      <c r="V6" s="4" t="str">
        <f ca="1" t="shared" si="19"/>
        <v>Команда</v>
      </c>
      <c r="W6" s="4">
        <f ca="1" t="shared" si="20"/>
        <v>0</v>
      </c>
      <c r="X6" s="4" t="str">
        <f ca="1" t="shared" si="21"/>
        <v>Город</v>
      </c>
      <c r="Y6" s="4">
        <f ca="1" t="shared" si="22"/>
        <v>0</v>
      </c>
      <c r="Z6" s="4">
        <f ca="1" t="shared" si="23"/>
        <v>0</v>
      </c>
      <c r="AA6" s="4">
        <f ca="1" t="shared" si="24"/>
        <v>0</v>
      </c>
      <c r="AB6" s="4">
        <f ca="1" t="shared" si="25"/>
        <v>0</v>
      </c>
      <c r="AC6" s="4">
        <f ca="1" t="shared" si="26"/>
        <v>0</v>
      </c>
      <c r="AD6" s="4">
        <f ca="1" t="shared" si="27"/>
        <v>0</v>
      </c>
      <c r="AE6" s="4">
        <f ca="1" t="shared" si="28"/>
        <v>0</v>
      </c>
      <c r="AF6" s="4">
        <f ca="1" t="shared" si="29"/>
        <v>0</v>
      </c>
      <c r="AG6" s="4">
        <f ca="1" t="shared" si="30"/>
        <v>0</v>
      </c>
      <c r="AH6" s="4">
        <f ca="1" t="shared" si="31"/>
        <v>0</v>
      </c>
      <c r="AI6" s="4">
        <f ca="1" t="shared" si="32"/>
        <v>0</v>
      </c>
      <c r="AJ6" s="4">
        <f ca="1" t="shared" si="33"/>
        <v>0</v>
      </c>
      <c r="AK6" s="4">
        <f ca="1" t="shared" si="34"/>
        <v>0</v>
      </c>
      <c r="AL6" s="4">
        <f ca="1" t="shared" si="35"/>
        <v>0</v>
      </c>
      <c r="AM6" s="4">
        <f ca="1" t="shared" si="36"/>
        <v>0</v>
      </c>
      <c r="AN6" s="4">
        <f ca="1" t="shared" si="37"/>
        <v>0</v>
      </c>
      <c r="AO6" s="4">
        <f ca="1" t="shared" si="38"/>
        <v>0</v>
      </c>
      <c r="AP6" s="4">
        <f ca="1" t="shared" si="39"/>
        <v>0</v>
      </c>
      <c r="AQ6" s="4">
        <f ca="1" t="shared" si="40"/>
        <v>0</v>
      </c>
      <c r="AR6" s="4">
        <f ca="1" t="shared" si="41"/>
        <v>0</v>
      </c>
      <c r="AS6" s="4">
        <f ca="1" t="shared" si="42"/>
        <v>0</v>
      </c>
      <c r="AT6" s="4">
        <f ca="1" t="shared" si="43"/>
        <v>0</v>
      </c>
      <c r="AU6" s="4">
        <f ca="1" t="shared" si="44"/>
        <v>0</v>
      </c>
      <c r="AV6" s="4">
        <f ca="1" t="shared" si="45"/>
        <v>0</v>
      </c>
      <c r="AW6" s="4">
        <f ca="1" t="shared" si="46"/>
        <v>0</v>
      </c>
      <c r="AX6" s="4">
        <f ca="1" t="shared" si="47"/>
        <v>0</v>
      </c>
      <c r="AY6" s="4">
        <f ca="1" t="shared" si="48"/>
        <v>0</v>
      </c>
      <c r="AZ6" s="4">
        <f ca="1" t="shared" si="49"/>
        <v>0</v>
      </c>
      <c r="BA6" s="4">
        <f ca="1" t="shared" si="50"/>
        <v>0</v>
      </c>
      <c r="BB6" s="4">
        <f ca="1" t="shared" si="51"/>
        <v>0</v>
      </c>
      <c r="BC6" s="4">
        <f ca="1" t="shared" si="52"/>
        <v>0</v>
      </c>
      <c r="BD6" s="4">
        <f ca="1" t="shared" si="53"/>
        <v>0</v>
      </c>
      <c r="BE6" s="4">
        <f ca="1" t="shared" si="54"/>
        <v>0</v>
      </c>
      <c r="BF6" s="4">
        <f ca="1" t="shared" si="55"/>
        <v>0</v>
      </c>
      <c r="BG6" s="4">
        <f ca="1" t="shared" si="56"/>
        <v>0</v>
      </c>
      <c r="BH6" s="4">
        <f ca="1" t="shared" si="57"/>
        <v>0</v>
      </c>
      <c r="BI6" s="4">
        <f ca="1" t="shared" si="58"/>
        <v>0</v>
      </c>
      <c r="BJ6" s="4">
        <f ca="1" t="shared" si="59"/>
        <v>0</v>
      </c>
      <c r="BK6" s="4">
        <f ca="1" t="shared" si="60"/>
        <v>0</v>
      </c>
      <c r="BL6" s="4">
        <f ca="1" t="shared" si="61"/>
        <v>0</v>
      </c>
      <c r="BM6" s="4">
        <f ca="1" t="shared" si="62"/>
        <v>0</v>
      </c>
      <c r="BN6" s="4">
        <f ca="1" t="shared" si="63"/>
        <v>0</v>
      </c>
      <c r="BO6" s="4">
        <f ca="1" t="shared" si="64"/>
        <v>0</v>
      </c>
      <c r="BP6" s="4">
        <f ca="1" t="shared" si="65"/>
        <v>0</v>
      </c>
      <c r="BQ6" s="4" t="str">
        <f ca="1" t="shared" si="66"/>
        <v>2014/15</v>
      </c>
      <c r="BR6" s="4" t="str">
        <f ca="1" t="shared" si="67"/>
        <v>2015/16</v>
      </c>
      <c r="BS6" s="4" t="str">
        <f ca="1" t="shared" si="68"/>
        <v>2016/17</v>
      </c>
      <c r="BT6" s="4" t="str">
        <f ca="1" t="shared" si="69"/>
        <v>2017/18</v>
      </c>
      <c r="BU6" s="4" t="str">
        <f ca="1" t="shared" si="70"/>
        <v>2018/19</v>
      </c>
      <c r="BV6" s="15">
        <f ca="1">INDIRECT($BX31&amp;"!$j$24")</f>
        <v>0</v>
      </c>
      <c r="BW6" s="4">
        <f ca="1" t="shared" si="5"/>
        <v>0</v>
      </c>
      <c r="BX6" t="s">
        <v>50</v>
      </c>
    </row>
    <row r="7" spans="1:76" ht="15">
      <c r="A7" s="2">
        <v>6</v>
      </c>
      <c r="B7" s="4">
        <f ca="1" t="shared" si="0"/>
        <v>0</v>
      </c>
      <c r="C7" s="4">
        <f ca="1" t="shared" si="1"/>
        <v>0</v>
      </c>
      <c r="D7" s="4">
        <f ca="1" t="shared" si="2"/>
        <v>0</v>
      </c>
      <c r="E7" s="5">
        <f ca="1" t="shared" si="3"/>
        <v>0</v>
      </c>
      <c r="F7" s="4">
        <f ca="1" t="shared" si="6"/>
        <v>0</v>
      </c>
      <c r="G7" s="4">
        <f ca="1" t="shared" si="71"/>
        <v>0</v>
      </c>
      <c r="H7" s="15">
        <f>Заявочный_лист!$E$13</f>
        <v>0</v>
      </c>
      <c r="I7" s="4">
        <f ca="1" t="shared" si="7"/>
        <v>0</v>
      </c>
      <c r="J7" s="4">
        <f ca="1" t="shared" si="8"/>
        <v>0</v>
      </c>
      <c r="K7" s="4">
        <f ca="1" t="shared" si="9"/>
        <v>0</v>
      </c>
      <c r="L7" s="4">
        <f ca="1" t="shared" si="10"/>
        <v>0</v>
      </c>
      <c r="M7" s="4">
        <f ca="1" t="shared" si="11"/>
        <v>0</v>
      </c>
      <c r="N7" s="4">
        <f ca="1" t="shared" si="12"/>
        <v>0</v>
      </c>
      <c r="O7" s="4" t="str">
        <f ca="1" t="shared" si="13"/>
        <v>команда</v>
      </c>
      <c r="P7" s="4">
        <f ca="1" t="shared" si="14"/>
        <v>0</v>
      </c>
      <c r="Q7" s="4">
        <f ca="1" t="shared" si="15"/>
        <v>0</v>
      </c>
      <c r="R7" s="4">
        <f ca="1" t="shared" si="4"/>
        <v>0</v>
      </c>
      <c r="S7" s="4">
        <f ca="1" t="shared" si="16"/>
        <v>0</v>
      </c>
      <c r="T7" s="4">
        <f ca="1" t="shared" si="17"/>
        <v>0</v>
      </c>
      <c r="U7" s="4">
        <f ca="1" t="shared" si="18"/>
        <v>0</v>
      </c>
      <c r="V7" s="4" t="str">
        <f ca="1" t="shared" si="19"/>
        <v>Команда</v>
      </c>
      <c r="W7" s="4">
        <f ca="1" t="shared" si="20"/>
        <v>0</v>
      </c>
      <c r="X7" s="4" t="str">
        <f ca="1" t="shared" si="21"/>
        <v>Город</v>
      </c>
      <c r="Y7" s="4">
        <f ca="1" t="shared" si="22"/>
        <v>0</v>
      </c>
      <c r="Z7" s="4">
        <f ca="1" t="shared" si="23"/>
        <v>0</v>
      </c>
      <c r="AA7" s="4">
        <f ca="1" t="shared" si="24"/>
        <v>0</v>
      </c>
      <c r="AB7" s="4">
        <f ca="1" t="shared" si="25"/>
        <v>0</v>
      </c>
      <c r="AC7" s="4">
        <f ca="1" t="shared" si="26"/>
        <v>0</v>
      </c>
      <c r="AD7" s="4">
        <f ca="1" t="shared" si="27"/>
        <v>0</v>
      </c>
      <c r="AE7" s="4">
        <f ca="1" t="shared" si="28"/>
        <v>0</v>
      </c>
      <c r="AF7" s="4">
        <f ca="1" t="shared" si="29"/>
        <v>0</v>
      </c>
      <c r="AG7" s="4">
        <f ca="1" t="shared" si="30"/>
        <v>0</v>
      </c>
      <c r="AH7" s="4">
        <f ca="1" t="shared" si="31"/>
        <v>0</v>
      </c>
      <c r="AI7" s="4">
        <f ca="1" t="shared" si="32"/>
        <v>0</v>
      </c>
      <c r="AJ7" s="4">
        <f ca="1" t="shared" si="33"/>
        <v>0</v>
      </c>
      <c r="AK7" s="4">
        <f ca="1" t="shared" si="34"/>
        <v>0</v>
      </c>
      <c r="AL7" s="4">
        <f ca="1" t="shared" si="35"/>
        <v>0</v>
      </c>
      <c r="AM7" s="4">
        <f ca="1" t="shared" si="36"/>
        <v>0</v>
      </c>
      <c r="AN7" s="4">
        <f ca="1" t="shared" si="37"/>
        <v>0</v>
      </c>
      <c r="AO7" s="4">
        <f ca="1" t="shared" si="38"/>
        <v>0</v>
      </c>
      <c r="AP7" s="4">
        <f ca="1" t="shared" si="39"/>
        <v>0</v>
      </c>
      <c r="AQ7" s="4">
        <f ca="1" t="shared" si="40"/>
        <v>0</v>
      </c>
      <c r="AR7" s="4">
        <f ca="1" t="shared" si="41"/>
        <v>0</v>
      </c>
      <c r="AS7" s="4">
        <f ca="1" t="shared" si="42"/>
        <v>0</v>
      </c>
      <c r="AT7" s="4">
        <f ca="1" t="shared" si="43"/>
        <v>0</v>
      </c>
      <c r="AU7" s="4">
        <f ca="1" t="shared" si="44"/>
        <v>0</v>
      </c>
      <c r="AV7" s="4">
        <f ca="1" t="shared" si="45"/>
        <v>0</v>
      </c>
      <c r="AW7" s="4">
        <f ca="1" t="shared" si="46"/>
        <v>0</v>
      </c>
      <c r="AX7" s="4">
        <f ca="1" t="shared" si="47"/>
        <v>0</v>
      </c>
      <c r="AY7" s="4">
        <f ca="1" t="shared" si="48"/>
        <v>0</v>
      </c>
      <c r="AZ7" s="4">
        <f ca="1" t="shared" si="49"/>
        <v>0</v>
      </c>
      <c r="BA7" s="4">
        <f ca="1" t="shared" si="50"/>
        <v>0</v>
      </c>
      <c r="BB7" s="4">
        <f ca="1" t="shared" si="51"/>
        <v>0</v>
      </c>
      <c r="BC7" s="4">
        <f ca="1" t="shared" si="52"/>
        <v>0</v>
      </c>
      <c r="BD7" s="4">
        <f ca="1" t="shared" si="53"/>
        <v>0</v>
      </c>
      <c r="BE7" s="4">
        <f ca="1" t="shared" si="54"/>
        <v>0</v>
      </c>
      <c r="BF7" s="4">
        <f ca="1" t="shared" si="55"/>
        <v>0</v>
      </c>
      <c r="BG7" s="4">
        <f ca="1" t="shared" si="56"/>
        <v>0</v>
      </c>
      <c r="BH7" s="4">
        <f ca="1" t="shared" si="57"/>
        <v>0</v>
      </c>
      <c r="BI7" s="4">
        <f ca="1" t="shared" si="58"/>
        <v>0</v>
      </c>
      <c r="BJ7" s="4">
        <f ca="1" t="shared" si="59"/>
        <v>0</v>
      </c>
      <c r="BK7" s="4">
        <f ca="1" t="shared" si="60"/>
        <v>0</v>
      </c>
      <c r="BL7" s="4">
        <f ca="1" t="shared" si="61"/>
        <v>0</v>
      </c>
      <c r="BM7" s="4">
        <f ca="1" t="shared" si="62"/>
        <v>0</v>
      </c>
      <c r="BN7" s="4">
        <f ca="1" t="shared" si="63"/>
        <v>0</v>
      </c>
      <c r="BO7" s="4">
        <f ca="1" t="shared" si="64"/>
        <v>0</v>
      </c>
      <c r="BP7" s="4">
        <f ca="1" t="shared" si="65"/>
        <v>0</v>
      </c>
      <c r="BQ7" s="4" t="str">
        <f ca="1" t="shared" si="66"/>
        <v>2014/15</v>
      </c>
      <c r="BR7" s="4" t="str">
        <f ca="1" t="shared" si="67"/>
        <v>2015/16</v>
      </c>
      <c r="BS7" s="4" t="str">
        <f ca="1" t="shared" si="68"/>
        <v>2016/17</v>
      </c>
      <c r="BT7" s="4" t="str">
        <f ca="1" t="shared" si="69"/>
        <v>2017/18</v>
      </c>
      <c r="BU7" s="4" t="str">
        <f ca="1" t="shared" si="70"/>
        <v>2018/19</v>
      </c>
      <c r="BV7" s="15">
        <f ca="1">INDIRECT($BX31&amp;"!$j$25")</f>
        <v>0</v>
      </c>
      <c r="BW7" s="4">
        <f ca="1" t="shared" si="5"/>
        <v>0</v>
      </c>
      <c r="BX7" t="s">
        <v>51</v>
      </c>
    </row>
    <row r="8" spans="1:76" ht="15">
      <c r="A8" s="2">
        <v>7</v>
      </c>
      <c r="B8" s="4">
        <f ca="1" t="shared" si="0"/>
        <v>0</v>
      </c>
      <c r="C8" s="4">
        <f ca="1" t="shared" si="1"/>
        <v>0</v>
      </c>
      <c r="D8" s="4">
        <f ca="1" t="shared" si="2"/>
        <v>0</v>
      </c>
      <c r="E8" s="5">
        <f ca="1" t="shared" si="3"/>
        <v>0</v>
      </c>
      <c r="F8" s="4">
        <f ca="1" t="shared" si="6"/>
        <v>0</v>
      </c>
      <c r="G8" s="4">
        <f ca="1" t="shared" si="71"/>
        <v>0</v>
      </c>
      <c r="H8" s="15">
        <f>Заявочный_лист!$E$13</f>
        <v>0</v>
      </c>
      <c r="I8" s="4">
        <f ca="1" t="shared" si="7"/>
        <v>0</v>
      </c>
      <c r="J8" s="4">
        <f ca="1" t="shared" si="8"/>
        <v>0</v>
      </c>
      <c r="K8" s="4">
        <f ca="1" t="shared" si="9"/>
        <v>0</v>
      </c>
      <c r="L8" s="4">
        <f ca="1" t="shared" si="10"/>
        <v>0</v>
      </c>
      <c r="M8" s="4">
        <f ca="1" t="shared" si="11"/>
        <v>0</v>
      </c>
      <c r="N8" s="4">
        <f ca="1" t="shared" si="12"/>
        <v>0</v>
      </c>
      <c r="O8" s="4" t="str">
        <f ca="1" t="shared" si="13"/>
        <v>команда</v>
      </c>
      <c r="P8" s="4">
        <f ca="1" t="shared" si="14"/>
        <v>0</v>
      </c>
      <c r="Q8" s="4">
        <f ca="1" t="shared" si="15"/>
        <v>0</v>
      </c>
      <c r="R8" s="4">
        <f ca="1" t="shared" si="4"/>
        <v>0</v>
      </c>
      <c r="S8" s="4">
        <f ca="1" t="shared" si="16"/>
        <v>0</v>
      </c>
      <c r="T8" s="4">
        <f ca="1" t="shared" si="17"/>
        <v>0</v>
      </c>
      <c r="U8" s="4">
        <f ca="1" t="shared" si="18"/>
        <v>0</v>
      </c>
      <c r="V8" s="4" t="str">
        <f ca="1" t="shared" si="19"/>
        <v>Команда</v>
      </c>
      <c r="W8" s="4">
        <f ca="1" t="shared" si="20"/>
        <v>0</v>
      </c>
      <c r="X8" s="4" t="str">
        <f ca="1" t="shared" si="21"/>
        <v>Город</v>
      </c>
      <c r="Y8" s="4">
        <f ca="1" t="shared" si="22"/>
        <v>0</v>
      </c>
      <c r="Z8" s="4">
        <f ca="1" t="shared" si="23"/>
        <v>0</v>
      </c>
      <c r="AA8" s="4">
        <f ca="1" t="shared" si="24"/>
        <v>0</v>
      </c>
      <c r="AB8" s="4">
        <f ca="1" t="shared" si="25"/>
        <v>0</v>
      </c>
      <c r="AC8" s="4">
        <f ca="1" t="shared" si="26"/>
        <v>0</v>
      </c>
      <c r="AD8" s="4">
        <f ca="1" t="shared" si="27"/>
        <v>0</v>
      </c>
      <c r="AE8" s="4">
        <f ca="1" t="shared" si="28"/>
        <v>0</v>
      </c>
      <c r="AF8" s="4">
        <f ca="1" t="shared" si="29"/>
        <v>0</v>
      </c>
      <c r="AG8" s="4">
        <f ca="1" t="shared" si="30"/>
        <v>0</v>
      </c>
      <c r="AH8" s="4">
        <f ca="1" t="shared" si="31"/>
        <v>0</v>
      </c>
      <c r="AI8" s="4">
        <f ca="1" t="shared" si="32"/>
        <v>0</v>
      </c>
      <c r="AJ8" s="4">
        <f ca="1" t="shared" si="33"/>
        <v>0</v>
      </c>
      <c r="AK8" s="4">
        <f ca="1" t="shared" si="34"/>
        <v>0</v>
      </c>
      <c r="AL8" s="4">
        <f ca="1" t="shared" si="35"/>
        <v>0</v>
      </c>
      <c r="AM8" s="4">
        <f ca="1" t="shared" si="36"/>
        <v>0</v>
      </c>
      <c r="AN8" s="4">
        <f ca="1" t="shared" si="37"/>
        <v>0</v>
      </c>
      <c r="AO8" s="4">
        <f ca="1" t="shared" si="38"/>
        <v>0</v>
      </c>
      <c r="AP8" s="4">
        <f ca="1" t="shared" si="39"/>
        <v>0</v>
      </c>
      <c r="AQ8" s="4">
        <f ca="1" t="shared" si="40"/>
        <v>0</v>
      </c>
      <c r="AR8" s="4">
        <f ca="1" t="shared" si="41"/>
        <v>0</v>
      </c>
      <c r="AS8" s="4">
        <f ca="1" t="shared" si="42"/>
        <v>0</v>
      </c>
      <c r="AT8" s="4">
        <f ca="1" t="shared" si="43"/>
        <v>0</v>
      </c>
      <c r="AU8" s="4">
        <f ca="1" t="shared" si="44"/>
        <v>0</v>
      </c>
      <c r="AV8" s="4">
        <f ca="1" t="shared" si="45"/>
        <v>0</v>
      </c>
      <c r="AW8" s="4">
        <f ca="1" t="shared" si="46"/>
        <v>0</v>
      </c>
      <c r="AX8" s="4">
        <f ca="1" t="shared" si="47"/>
        <v>0</v>
      </c>
      <c r="AY8" s="4">
        <f ca="1" t="shared" si="48"/>
        <v>0</v>
      </c>
      <c r="AZ8" s="4">
        <f ca="1" t="shared" si="49"/>
        <v>0</v>
      </c>
      <c r="BA8" s="4">
        <f ca="1" t="shared" si="50"/>
        <v>0</v>
      </c>
      <c r="BB8" s="4">
        <f ca="1" t="shared" si="51"/>
        <v>0</v>
      </c>
      <c r="BC8" s="4">
        <f ca="1" t="shared" si="52"/>
        <v>0</v>
      </c>
      <c r="BD8" s="4">
        <f ca="1" t="shared" si="53"/>
        <v>0</v>
      </c>
      <c r="BE8" s="4">
        <f ca="1" t="shared" si="54"/>
        <v>0</v>
      </c>
      <c r="BF8" s="4">
        <f ca="1" t="shared" si="55"/>
        <v>0</v>
      </c>
      <c r="BG8" s="4">
        <f ca="1" t="shared" si="56"/>
        <v>0</v>
      </c>
      <c r="BH8" s="4">
        <f ca="1" t="shared" si="57"/>
        <v>0</v>
      </c>
      <c r="BI8" s="4">
        <f ca="1" t="shared" si="58"/>
        <v>0</v>
      </c>
      <c r="BJ8" s="4">
        <f ca="1" t="shared" si="59"/>
        <v>0</v>
      </c>
      <c r="BK8" s="4">
        <f ca="1" t="shared" si="60"/>
        <v>0</v>
      </c>
      <c r="BL8" s="4">
        <f ca="1" t="shared" si="61"/>
        <v>0</v>
      </c>
      <c r="BM8" s="4">
        <f ca="1" t="shared" si="62"/>
        <v>0</v>
      </c>
      <c r="BN8" s="4">
        <f ca="1" t="shared" si="63"/>
        <v>0</v>
      </c>
      <c r="BO8" s="4">
        <f ca="1" t="shared" si="64"/>
        <v>0</v>
      </c>
      <c r="BP8" s="4">
        <f ca="1" t="shared" si="65"/>
        <v>0</v>
      </c>
      <c r="BQ8" s="4" t="str">
        <f ca="1" t="shared" si="66"/>
        <v>2014/15</v>
      </c>
      <c r="BR8" s="4" t="str">
        <f ca="1" t="shared" si="67"/>
        <v>2015/16</v>
      </c>
      <c r="BS8" s="4" t="str">
        <f ca="1" t="shared" si="68"/>
        <v>2016/17</v>
      </c>
      <c r="BT8" s="4" t="str">
        <f ca="1" t="shared" si="69"/>
        <v>2017/18</v>
      </c>
      <c r="BU8" s="4" t="str">
        <f ca="1" t="shared" si="70"/>
        <v>2018/19</v>
      </c>
      <c r="BV8" s="15">
        <f ca="1">INDIRECT($BX31&amp;"!$j$26")</f>
        <v>0</v>
      </c>
      <c r="BW8" s="4">
        <f ca="1" t="shared" si="5"/>
        <v>0</v>
      </c>
      <c r="BX8" t="s">
        <v>52</v>
      </c>
    </row>
    <row r="9" spans="1:76" ht="15">
      <c r="A9" s="2">
        <v>8</v>
      </c>
      <c r="B9" s="4">
        <f ca="1" t="shared" si="0"/>
        <v>0</v>
      </c>
      <c r="C9" s="4">
        <f ca="1" t="shared" si="1"/>
        <v>0</v>
      </c>
      <c r="D9" s="4">
        <f ca="1" t="shared" si="2"/>
        <v>0</v>
      </c>
      <c r="E9" s="5">
        <f ca="1" t="shared" si="3"/>
        <v>0</v>
      </c>
      <c r="F9" s="4">
        <f ca="1" t="shared" si="6"/>
        <v>0</v>
      </c>
      <c r="G9" s="4">
        <f ca="1" t="shared" si="71"/>
        <v>0</v>
      </c>
      <c r="H9" s="15">
        <f>Заявочный_лист!$E$13</f>
        <v>0</v>
      </c>
      <c r="I9" s="4">
        <f ca="1" t="shared" si="7"/>
        <v>0</v>
      </c>
      <c r="J9" s="4">
        <f ca="1" t="shared" si="8"/>
        <v>0</v>
      </c>
      <c r="K9" s="4">
        <f ca="1" t="shared" si="9"/>
        <v>0</v>
      </c>
      <c r="L9" s="4">
        <f ca="1" t="shared" si="10"/>
        <v>0</v>
      </c>
      <c r="M9" s="4">
        <f ca="1" t="shared" si="11"/>
        <v>0</v>
      </c>
      <c r="N9" s="4">
        <f ca="1" t="shared" si="12"/>
        <v>0</v>
      </c>
      <c r="O9" s="4" t="str">
        <f ca="1" t="shared" si="13"/>
        <v>команда</v>
      </c>
      <c r="P9" s="4">
        <f ca="1" t="shared" si="14"/>
        <v>0</v>
      </c>
      <c r="Q9" s="4">
        <f ca="1" t="shared" si="15"/>
        <v>0</v>
      </c>
      <c r="R9" s="4">
        <f ca="1" t="shared" si="4"/>
        <v>0</v>
      </c>
      <c r="S9" s="4">
        <f ca="1" t="shared" si="16"/>
        <v>0</v>
      </c>
      <c r="T9" s="4">
        <f ca="1" t="shared" si="17"/>
        <v>0</v>
      </c>
      <c r="U9" s="4">
        <f ca="1" t="shared" si="18"/>
        <v>0</v>
      </c>
      <c r="V9" s="4" t="str">
        <f ca="1" t="shared" si="19"/>
        <v>Команда</v>
      </c>
      <c r="W9" s="4">
        <f ca="1" t="shared" si="20"/>
        <v>0</v>
      </c>
      <c r="X9" s="4" t="str">
        <f ca="1" t="shared" si="21"/>
        <v>Город</v>
      </c>
      <c r="Y9" s="4">
        <f ca="1" t="shared" si="22"/>
        <v>0</v>
      </c>
      <c r="Z9" s="4">
        <f ca="1" t="shared" si="23"/>
        <v>0</v>
      </c>
      <c r="AA9" s="4">
        <f ca="1" t="shared" si="24"/>
        <v>0</v>
      </c>
      <c r="AB9" s="4">
        <f ca="1" t="shared" si="25"/>
        <v>0</v>
      </c>
      <c r="AC9" s="4">
        <f ca="1" t="shared" si="26"/>
        <v>0</v>
      </c>
      <c r="AD9" s="4">
        <f ca="1" t="shared" si="27"/>
        <v>0</v>
      </c>
      <c r="AE9" s="4">
        <f ca="1" t="shared" si="28"/>
        <v>0</v>
      </c>
      <c r="AF9" s="4">
        <f ca="1" t="shared" si="29"/>
        <v>0</v>
      </c>
      <c r="AG9" s="4">
        <f ca="1" t="shared" si="30"/>
        <v>0</v>
      </c>
      <c r="AH9" s="4">
        <f ca="1" t="shared" si="31"/>
        <v>0</v>
      </c>
      <c r="AI9" s="4">
        <f ca="1" t="shared" si="32"/>
        <v>0</v>
      </c>
      <c r="AJ9" s="4">
        <f ca="1" t="shared" si="33"/>
        <v>0</v>
      </c>
      <c r="AK9" s="4">
        <f ca="1" t="shared" si="34"/>
        <v>0</v>
      </c>
      <c r="AL9" s="4">
        <f ca="1" t="shared" si="35"/>
        <v>0</v>
      </c>
      <c r="AM9" s="4">
        <f ca="1" t="shared" si="36"/>
        <v>0</v>
      </c>
      <c r="AN9" s="4">
        <f ca="1" t="shared" si="37"/>
        <v>0</v>
      </c>
      <c r="AO9" s="4">
        <f ca="1" t="shared" si="38"/>
        <v>0</v>
      </c>
      <c r="AP9" s="4">
        <f ca="1" t="shared" si="39"/>
        <v>0</v>
      </c>
      <c r="AQ9" s="4">
        <f ca="1" t="shared" si="40"/>
        <v>0</v>
      </c>
      <c r="AR9" s="4">
        <f ca="1" t="shared" si="41"/>
        <v>0</v>
      </c>
      <c r="AS9" s="4">
        <f ca="1" t="shared" si="42"/>
        <v>0</v>
      </c>
      <c r="AT9" s="4">
        <f ca="1" t="shared" si="43"/>
        <v>0</v>
      </c>
      <c r="AU9" s="4">
        <f ca="1" t="shared" si="44"/>
        <v>0</v>
      </c>
      <c r="AV9" s="4">
        <f ca="1" t="shared" si="45"/>
        <v>0</v>
      </c>
      <c r="AW9" s="4">
        <f ca="1" t="shared" si="46"/>
        <v>0</v>
      </c>
      <c r="AX9" s="4">
        <f ca="1" t="shared" si="47"/>
        <v>0</v>
      </c>
      <c r="AY9" s="4">
        <f ca="1" t="shared" si="48"/>
        <v>0</v>
      </c>
      <c r="AZ9" s="4">
        <f ca="1" t="shared" si="49"/>
        <v>0</v>
      </c>
      <c r="BA9" s="4">
        <f ca="1" t="shared" si="50"/>
        <v>0</v>
      </c>
      <c r="BB9" s="4">
        <f ca="1" t="shared" si="51"/>
        <v>0</v>
      </c>
      <c r="BC9" s="4">
        <f ca="1" t="shared" si="52"/>
        <v>0</v>
      </c>
      <c r="BD9" s="4">
        <f ca="1" t="shared" si="53"/>
        <v>0</v>
      </c>
      <c r="BE9" s="4">
        <f ca="1" t="shared" si="54"/>
        <v>0</v>
      </c>
      <c r="BF9" s="4">
        <f ca="1" t="shared" si="55"/>
        <v>0</v>
      </c>
      <c r="BG9" s="4">
        <f ca="1" t="shared" si="56"/>
        <v>0</v>
      </c>
      <c r="BH9" s="4">
        <f ca="1" t="shared" si="57"/>
        <v>0</v>
      </c>
      <c r="BI9" s="4">
        <f ca="1" t="shared" si="58"/>
        <v>0</v>
      </c>
      <c r="BJ9" s="4">
        <f ca="1" t="shared" si="59"/>
        <v>0</v>
      </c>
      <c r="BK9" s="4">
        <f ca="1" t="shared" si="60"/>
        <v>0</v>
      </c>
      <c r="BL9" s="4">
        <f ca="1" t="shared" si="61"/>
        <v>0</v>
      </c>
      <c r="BM9" s="4">
        <f ca="1" t="shared" si="62"/>
        <v>0</v>
      </c>
      <c r="BN9" s="4">
        <f ca="1" t="shared" si="63"/>
        <v>0</v>
      </c>
      <c r="BO9" s="4">
        <f ca="1" t="shared" si="64"/>
        <v>0</v>
      </c>
      <c r="BP9" s="4">
        <f ca="1" t="shared" si="65"/>
        <v>0</v>
      </c>
      <c r="BQ9" s="4" t="str">
        <f ca="1">INDIRECT($BX8&amp;"!$f$27")</f>
        <v>2014/15</v>
      </c>
      <c r="BR9" s="4" t="str">
        <f ca="1" t="shared" si="67"/>
        <v>2015/16</v>
      </c>
      <c r="BS9" s="4" t="str">
        <f ca="1" t="shared" si="68"/>
        <v>2016/17</v>
      </c>
      <c r="BT9" s="4" t="str">
        <f ca="1" t="shared" si="69"/>
        <v>2017/18</v>
      </c>
      <c r="BU9" s="4" t="str">
        <f ca="1" t="shared" si="70"/>
        <v>2018/19</v>
      </c>
      <c r="BV9" s="15">
        <f ca="1">INDIRECT($BX31&amp;"!$j$27")</f>
        <v>0</v>
      </c>
      <c r="BW9" s="4">
        <f ca="1" t="shared" si="5"/>
        <v>0</v>
      </c>
      <c r="BX9" t="s">
        <v>53</v>
      </c>
    </row>
    <row r="10" spans="1:76" ht="15">
      <c r="A10" s="2">
        <v>9</v>
      </c>
      <c r="B10" s="4">
        <f ca="1" t="shared" si="0"/>
        <v>0</v>
      </c>
      <c r="C10" s="4">
        <f ca="1" t="shared" si="1"/>
        <v>0</v>
      </c>
      <c r="D10" s="4">
        <f ca="1" t="shared" si="2"/>
        <v>0</v>
      </c>
      <c r="E10" s="5">
        <f ca="1" t="shared" si="3"/>
        <v>0</v>
      </c>
      <c r="F10" s="4">
        <f ca="1" t="shared" si="6"/>
        <v>0</v>
      </c>
      <c r="G10" s="4">
        <f ca="1" t="shared" si="71"/>
        <v>0</v>
      </c>
      <c r="H10" s="15">
        <f>Заявочный_лист!$E$13</f>
        <v>0</v>
      </c>
      <c r="I10" s="4">
        <f ca="1" t="shared" si="7"/>
        <v>0</v>
      </c>
      <c r="J10" s="4">
        <f ca="1" t="shared" si="8"/>
        <v>0</v>
      </c>
      <c r="K10" s="4">
        <f ca="1" t="shared" si="9"/>
        <v>0</v>
      </c>
      <c r="L10" s="4">
        <f ca="1" t="shared" si="10"/>
        <v>0</v>
      </c>
      <c r="M10" s="4">
        <f ca="1" t="shared" si="11"/>
        <v>0</v>
      </c>
      <c r="N10" s="4">
        <f ca="1" t="shared" si="12"/>
        <v>0</v>
      </c>
      <c r="O10" s="4" t="str">
        <f ca="1" t="shared" si="13"/>
        <v>команда</v>
      </c>
      <c r="P10" s="4">
        <f ca="1" t="shared" si="14"/>
        <v>0</v>
      </c>
      <c r="Q10" s="4">
        <f ca="1" t="shared" si="15"/>
        <v>0</v>
      </c>
      <c r="R10" s="4">
        <f ca="1" t="shared" si="4"/>
        <v>0</v>
      </c>
      <c r="S10" s="4">
        <f ca="1" t="shared" si="16"/>
        <v>0</v>
      </c>
      <c r="T10" s="4">
        <f ca="1" t="shared" si="17"/>
        <v>0</v>
      </c>
      <c r="U10" s="4">
        <f ca="1" t="shared" si="18"/>
        <v>0</v>
      </c>
      <c r="V10" s="4" t="str">
        <f ca="1" t="shared" si="19"/>
        <v>Команда</v>
      </c>
      <c r="W10" s="4">
        <f ca="1" t="shared" si="20"/>
        <v>0</v>
      </c>
      <c r="X10" s="4" t="str">
        <f ca="1" t="shared" si="21"/>
        <v>Город</v>
      </c>
      <c r="Y10" s="4">
        <f ca="1" t="shared" si="22"/>
        <v>0</v>
      </c>
      <c r="Z10" s="4">
        <f ca="1" t="shared" si="23"/>
        <v>0</v>
      </c>
      <c r="AA10" s="4">
        <f ca="1" t="shared" si="24"/>
        <v>0</v>
      </c>
      <c r="AB10" s="4">
        <f ca="1" t="shared" si="25"/>
        <v>0</v>
      </c>
      <c r="AC10" s="4">
        <f ca="1" t="shared" si="26"/>
        <v>0</v>
      </c>
      <c r="AD10" s="4">
        <f ca="1" t="shared" si="27"/>
        <v>0</v>
      </c>
      <c r="AE10" s="4">
        <f ca="1" t="shared" si="28"/>
        <v>0</v>
      </c>
      <c r="AF10" s="4">
        <f ca="1" t="shared" si="29"/>
        <v>0</v>
      </c>
      <c r="AG10" s="4">
        <f ca="1" t="shared" si="30"/>
        <v>0</v>
      </c>
      <c r="AH10" s="4">
        <f ca="1" t="shared" si="31"/>
        <v>0</v>
      </c>
      <c r="AI10" s="4">
        <f ca="1" t="shared" si="32"/>
        <v>0</v>
      </c>
      <c r="AJ10" s="4">
        <f ca="1" t="shared" si="33"/>
        <v>0</v>
      </c>
      <c r="AK10" s="4">
        <f ca="1" t="shared" si="34"/>
        <v>0</v>
      </c>
      <c r="AL10" s="4">
        <f ca="1" t="shared" si="35"/>
        <v>0</v>
      </c>
      <c r="AM10" s="4">
        <f ca="1" t="shared" si="36"/>
        <v>0</v>
      </c>
      <c r="AN10" s="4">
        <f ca="1" t="shared" si="37"/>
        <v>0</v>
      </c>
      <c r="AO10" s="4">
        <f ca="1" t="shared" si="38"/>
        <v>0</v>
      </c>
      <c r="AP10" s="4">
        <f ca="1" t="shared" si="39"/>
        <v>0</v>
      </c>
      <c r="AQ10" s="4">
        <f ca="1" t="shared" si="40"/>
        <v>0</v>
      </c>
      <c r="AR10" s="4">
        <f ca="1" t="shared" si="41"/>
        <v>0</v>
      </c>
      <c r="AS10" s="4">
        <f ca="1" t="shared" si="42"/>
        <v>0</v>
      </c>
      <c r="AT10" s="4">
        <f ca="1" t="shared" si="43"/>
        <v>0</v>
      </c>
      <c r="AU10" s="4">
        <f ca="1" t="shared" si="44"/>
        <v>0</v>
      </c>
      <c r="AV10" s="4">
        <f ca="1" t="shared" si="45"/>
        <v>0</v>
      </c>
      <c r="AW10" s="4">
        <f ca="1" t="shared" si="46"/>
        <v>0</v>
      </c>
      <c r="AX10" s="4">
        <f ca="1" t="shared" si="47"/>
        <v>0</v>
      </c>
      <c r="AY10" s="4">
        <f ca="1" t="shared" si="48"/>
        <v>0</v>
      </c>
      <c r="AZ10" s="4">
        <f ca="1" t="shared" si="49"/>
        <v>0</v>
      </c>
      <c r="BA10" s="4">
        <f ca="1" t="shared" si="50"/>
        <v>0</v>
      </c>
      <c r="BB10" s="4">
        <f ca="1" t="shared" si="51"/>
        <v>0</v>
      </c>
      <c r="BC10" s="4">
        <f ca="1" t="shared" si="52"/>
        <v>0</v>
      </c>
      <c r="BD10" s="4">
        <f ca="1" t="shared" si="53"/>
        <v>0</v>
      </c>
      <c r="BE10" s="4">
        <f ca="1" t="shared" si="54"/>
        <v>0</v>
      </c>
      <c r="BF10" s="4">
        <f ca="1" t="shared" si="55"/>
        <v>0</v>
      </c>
      <c r="BG10" s="4">
        <f ca="1" t="shared" si="56"/>
        <v>0</v>
      </c>
      <c r="BH10" s="4">
        <f ca="1" t="shared" si="57"/>
        <v>0</v>
      </c>
      <c r="BI10" s="4">
        <f ca="1" t="shared" si="58"/>
        <v>0</v>
      </c>
      <c r="BJ10" s="4">
        <f ca="1" t="shared" si="59"/>
        <v>0</v>
      </c>
      <c r="BK10" s="4">
        <f ca="1" t="shared" si="60"/>
        <v>0</v>
      </c>
      <c r="BL10" s="4">
        <f ca="1" t="shared" si="61"/>
        <v>0</v>
      </c>
      <c r="BM10" s="4">
        <f ca="1" t="shared" si="62"/>
        <v>0</v>
      </c>
      <c r="BN10" s="4">
        <f ca="1" t="shared" si="63"/>
        <v>0</v>
      </c>
      <c r="BO10" s="4">
        <f ca="1" t="shared" si="64"/>
        <v>0</v>
      </c>
      <c r="BP10" s="4">
        <f ca="1" t="shared" si="65"/>
        <v>0</v>
      </c>
      <c r="BQ10" s="4" t="str">
        <f ca="1" t="shared" si="66"/>
        <v>2014/15</v>
      </c>
      <c r="BR10" s="4" t="str">
        <f ca="1" t="shared" si="67"/>
        <v>2015/16</v>
      </c>
      <c r="BS10" s="4" t="str">
        <f ca="1" t="shared" si="68"/>
        <v>2016/17</v>
      </c>
      <c r="BT10" s="4" t="str">
        <f ca="1" t="shared" si="69"/>
        <v>2017/18</v>
      </c>
      <c r="BU10" s="4" t="str">
        <f ca="1" t="shared" si="70"/>
        <v>2018/19</v>
      </c>
      <c r="BV10" s="15">
        <f ca="1">INDIRECT($BX31&amp;"!$j$28")</f>
        <v>0</v>
      </c>
      <c r="BW10" s="4">
        <f ca="1" t="shared" si="5"/>
        <v>0</v>
      </c>
      <c r="BX10" t="s">
        <v>54</v>
      </c>
    </row>
    <row r="11" spans="1:76" ht="15">
      <c r="A11" s="2">
        <v>10</v>
      </c>
      <c r="B11" s="4">
        <f ca="1" t="shared" si="0"/>
        <v>0</v>
      </c>
      <c r="C11" s="4">
        <f ca="1" t="shared" si="1"/>
        <v>0</v>
      </c>
      <c r="D11" s="4">
        <f ca="1" t="shared" si="2"/>
        <v>0</v>
      </c>
      <c r="E11" s="5">
        <f ca="1" t="shared" si="3"/>
        <v>0</v>
      </c>
      <c r="F11" s="4">
        <f ca="1" t="shared" si="6"/>
        <v>0</v>
      </c>
      <c r="G11" s="4">
        <f ca="1" t="shared" si="71"/>
        <v>0</v>
      </c>
      <c r="H11" s="15">
        <f>Заявочный_лист!$E$13</f>
        <v>0</v>
      </c>
      <c r="I11" s="4">
        <f ca="1" t="shared" si="7"/>
        <v>0</v>
      </c>
      <c r="J11" s="4">
        <f ca="1" t="shared" si="8"/>
        <v>0</v>
      </c>
      <c r="K11" s="4">
        <f ca="1" t="shared" si="9"/>
        <v>0</v>
      </c>
      <c r="L11" s="4">
        <f ca="1" t="shared" si="10"/>
        <v>0</v>
      </c>
      <c r="M11" s="4">
        <f ca="1" t="shared" si="11"/>
        <v>0</v>
      </c>
      <c r="N11" s="4">
        <f ca="1" t="shared" si="12"/>
        <v>0</v>
      </c>
      <c r="O11" s="4" t="str">
        <f ca="1" t="shared" si="13"/>
        <v>команда</v>
      </c>
      <c r="P11" s="4">
        <f ca="1" t="shared" si="14"/>
        <v>0</v>
      </c>
      <c r="Q11" s="4">
        <f ca="1" t="shared" si="15"/>
        <v>0</v>
      </c>
      <c r="R11" s="4">
        <f ca="1" t="shared" si="4"/>
        <v>0</v>
      </c>
      <c r="S11" s="4">
        <f ca="1" t="shared" si="16"/>
        <v>0</v>
      </c>
      <c r="T11" s="4">
        <f ca="1" t="shared" si="17"/>
        <v>0</v>
      </c>
      <c r="U11" s="4">
        <f ca="1" t="shared" si="18"/>
        <v>0</v>
      </c>
      <c r="V11" s="4" t="str">
        <f ca="1" t="shared" si="19"/>
        <v>Команда</v>
      </c>
      <c r="W11" s="4">
        <f ca="1" t="shared" si="20"/>
        <v>0</v>
      </c>
      <c r="X11" s="4" t="str">
        <f ca="1" t="shared" si="21"/>
        <v>Город</v>
      </c>
      <c r="Y11" s="4">
        <f ca="1" t="shared" si="22"/>
        <v>0</v>
      </c>
      <c r="Z11" s="4">
        <f ca="1" t="shared" si="23"/>
        <v>0</v>
      </c>
      <c r="AA11" s="4">
        <f ca="1" t="shared" si="24"/>
        <v>0</v>
      </c>
      <c r="AB11" s="4">
        <f ca="1" t="shared" si="25"/>
        <v>0</v>
      </c>
      <c r="AC11" s="4">
        <f ca="1" t="shared" si="26"/>
        <v>0</v>
      </c>
      <c r="AD11" s="4">
        <f ca="1" t="shared" si="27"/>
        <v>0</v>
      </c>
      <c r="AE11" s="4">
        <f ca="1" t="shared" si="28"/>
        <v>0</v>
      </c>
      <c r="AF11" s="4">
        <f ca="1" t="shared" si="29"/>
        <v>0</v>
      </c>
      <c r="AG11" s="4">
        <f ca="1" t="shared" si="30"/>
        <v>0</v>
      </c>
      <c r="AH11" s="4">
        <f ca="1" t="shared" si="31"/>
        <v>0</v>
      </c>
      <c r="AI11" s="4">
        <f ca="1" t="shared" si="32"/>
        <v>0</v>
      </c>
      <c r="AJ11" s="4">
        <f ca="1" t="shared" si="33"/>
        <v>0</v>
      </c>
      <c r="AK11" s="4">
        <f ca="1" t="shared" si="34"/>
        <v>0</v>
      </c>
      <c r="AL11" s="4">
        <f ca="1" t="shared" si="35"/>
        <v>0</v>
      </c>
      <c r="AM11" s="4">
        <f ca="1" t="shared" si="36"/>
        <v>0</v>
      </c>
      <c r="AN11" s="4">
        <f ca="1" t="shared" si="37"/>
        <v>0</v>
      </c>
      <c r="AO11" s="4">
        <f ca="1" t="shared" si="38"/>
        <v>0</v>
      </c>
      <c r="AP11" s="4">
        <f ca="1" t="shared" si="39"/>
        <v>0</v>
      </c>
      <c r="AQ11" s="4">
        <f ca="1" t="shared" si="40"/>
        <v>0</v>
      </c>
      <c r="AR11" s="4">
        <f ca="1" t="shared" si="41"/>
        <v>0</v>
      </c>
      <c r="AS11" s="4">
        <f ca="1" t="shared" si="42"/>
        <v>0</v>
      </c>
      <c r="AT11" s="4">
        <f ca="1" t="shared" si="43"/>
        <v>0</v>
      </c>
      <c r="AU11" s="4">
        <f ca="1" t="shared" si="44"/>
        <v>0</v>
      </c>
      <c r="AV11" s="4">
        <f ca="1" t="shared" si="45"/>
        <v>0</v>
      </c>
      <c r="AW11" s="4">
        <f ca="1" t="shared" si="46"/>
        <v>0</v>
      </c>
      <c r="AX11" s="4">
        <f ca="1" t="shared" si="47"/>
        <v>0</v>
      </c>
      <c r="AY11" s="4">
        <f ca="1" t="shared" si="48"/>
        <v>0</v>
      </c>
      <c r="AZ11" s="4">
        <f ca="1" t="shared" si="49"/>
        <v>0</v>
      </c>
      <c r="BA11" s="4">
        <f ca="1" t="shared" si="50"/>
        <v>0</v>
      </c>
      <c r="BB11" s="4">
        <f ca="1" t="shared" si="51"/>
        <v>0</v>
      </c>
      <c r="BC11" s="4">
        <f ca="1" t="shared" si="52"/>
        <v>0</v>
      </c>
      <c r="BD11" s="4">
        <f ca="1" t="shared" si="53"/>
        <v>0</v>
      </c>
      <c r="BE11" s="4">
        <f ca="1" t="shared" si="54"/>
        <v>0</v>
      </c>
      <c r="BF11" s="4">
        <f ca="1" t="shared" si="55"/>
        <v>0</v>
      </c>
      <c r="BG11" s="4">
        <f ca="1" t="shared" si="56"/>
        <v>0</v>
      </c>
      <c r="BH11" s="4">
        <f ca="1" t="shared" si="57"/>
        <v>0</v>
      </c>
      <c r="BI11" s="4">
        <f ca="1" t="shared" si="58"/>
        <v>0</v>
      </c>
      <c r="BJ11" s="4">
        <f ca="1" t="shared" si="59"/>
        <v>0</v>
      </c>
      <c r="BK11" s="4">
        <f ca="1" t="shared" si="60"/>
        <v>0</v>
      </c>
      <c r="BL11" s="4">
        <f ca="1" t="shared" si="61"/>
        <v>0</v>
      </c>
      <c r="BM11" s="4">
        <f ca="1" t="shared" si="62"/>
        <v>0</v>
      </c>
      <c r="BN11" s="4">
        <f ca="1" t="shared" si="63"/>
        <v>0</v>
      </c>
      <c r="BO11" s="4">
        <f ca="1" t="shared" si="64"/>
        <v>0</v>
      </c>
      <c r="BP11" s="4">
        <f ca="1" t="shared" si="65"/>
        <v>0</v>
      </c>
      <c r="BQ11" s="4" t="str">
        <f ca="1" t="shared" si="66"/>
        <v>2014/15</v>
      </c>
      <c r="BR11" s="4" t="str">
        <f ca="1" t="shared" si="67"/>
        <v>2015/16</v>
      </c>
      <c r="BS11" s="4" t="str">
        <f ca="1" t="shared" si="68"/>
        <v>2016/17</v>
      </c>
      <c r="BT11" s="4" t="str">
        <f ca="1" t="shared" si="69"/>
        <v>2017/18</v>
      </c>
      <c r="BU11" s="4" t="str">
        <f ca="1" t="shared" si="70"/>
        <v>2018/19</v>
      </c>
      <c r="BV11" s="15">
        <f ca="1">INDIRECT($BX31&amp;"!$j$29")</f>
        <v>0</v>
      </c>
      <c r="BW11" s="4">
        <f ca="1" t="shared" si="5"/>
        <v>0</v>
      </c>
      <c r="BX11" t="s">
        <v>55</v>
      </c>
    </row>
    <row r="12" spans="1:76" ht="15">
      <c r="A12" s="2">
        <v>11</v>
      </c>
      <c r="B12" s="4">
        <f ca="1" t="shared" si="0"/>
        <v>0</v>
      </c>
      <c r="C12" s="4">
        <f ca="1" t="shared" si="1"/>
        <v>0</v>
      </c>
      <c r="D12" s="4">
        <f ca="1" t="shared" si="2"/>
        <v>0</v>
      </c>
      <c r="E12" s="5">
        <f ca="1" t="shared" si="3"/>
        <v>0</v>
      </c>
      <c r="F12" s="4">
        <f ca="1" t="shared" si="6"/>
        <v>0</v>
      </c>
      <c r="G12" s="4">
        <f ca="1" t="shared" si="71"/>
        <v>0</v>
      </c>
      <c r="H12" s="15">
        <f>Заявочный_лист!$E$13</f>
        <v>0</v>
      </c>
      <c r="I12" s="4">
        <f ca="1" t="shared" si="7"/>
        <v>0</v>
      </c>
      <c r="J12" s="4">
        <f ca="1" t="shared" si="8"/>
        <v>0</v>
      </c>
      <c r="K12" s="4">
        <f ca="1" t="shared" si="9"/>
        <v>0</v>
      </c>
      <c r="L12" s="4">
        <f ca="1" t="shared" si="10"/>
        <v>0</v>
      </c>
      <c r="M12" s="4">
        <f ca="1" t="shared" si="11"/>
        <v>0</v>
      </c>
      <c r="N12" s="4">
        <f ca="1" t="shared" si="12"/>
        <v>0</v>
      </c>
      <c r="O12" s="4" t="str">
        <f ca="1" t="shared" si="13"/>
        <v>команда</v>
      </c>
      <c r="P12" s="4">
        <f ca="1" t="shared" si="14"/>
        <v>0</v>
      </c>
      <c r="Q12" s="4">
        <f ca="1" t="shared" si="15"/>
        <v>0</v>
      </c>
      <c r="R12" s="4">
        <f ca="1" t="shared" si="4"/>
        <v>0</v>
      </c>
      <c r="S12" s="4">
        <f ca="1" t="shared" si="16"/>
        <v>0</v>
      </c>
      <c r="T12" s="4">
        <f ca="1" t="shared" si="17"/>
        <v>0</v>
      </c>
      <c r="U12" s="4">
        <f ca="1" t="shared" si="18"/>
        <v>0</v>
      </c>
      <c r="V12" s="4" t="str">
        <f ca="1" t="shared" si="19"/>
        <v>Команда</v>
      </c>
      <c r="W12" s="4">
        <f ca="1" t="shared" si="20"/>
        <v>0</v>
      </c>
      <c r="X12" s="4" t="str">
        <f ca="1" t="shared" si="21"/>
        <v>Город</v>
      </c>
      <c r="Y12" s="4">
        <f ca="1" t="shared" si="22"/>
        <v>0</v>
      </c>
      <c r="Z12" s="4">
        <f ca="1" t="shared" si="23"/>
        <v>0</v>
      </c>
      <c r="AA12" s="4">
        <f ca="1" t="shared" si="24"/>
        <v>0</v>
      </c>
      <c r="AB12" s="4">
        <f ca="1" t="shared" si="25"/>
        <v>0</v>
      </c>
      <c r="AC12" s="4">
        <f ca="1" t="shared" si="26"/>
        <v>0</v>
      </c>
      <c r="AD12" s="4">
        <f ca="1" t="shared" si="27"/>
        <v>0</v>
      </c>
      <c r="AE12" s="4">
        <f ca="1" t="shared" si="28"/>
        <v>0</v>
      </c>
      <c r="AF12" s="4">
        <f ca="1" t="shared" si="29"/>
        <v>0</v>
      </c>
      <c r="AG12" s="4">
        <f ca="1" t="shared" si="30"/>
        <v>0</v>
      </c>
      <c r="AH12" s="4">
        <f ca="1" t="shared" si="31"/>
        <v>0</v>
      </c>
      <c r="AI12" s="4">
        <f ca="1" t="shared" si="32"/>
        <v>0</v>
      </c>
      <c r="AJ12" s="4">
        <f ca="1" t="shared" si="33"/>
        <v>0</v>
      </c>
      <c r="AK12" s="4">
        <f ca="1" t="shared" si="34"/>
        <v>0</v>
      </c>
      <c r="AL12" s="4">
        <f ca="1" t="shared" si="35"/>
        <v>0</v>
      </c>
      <c r="AM12" s="4">
        <f ca="1" t="shared" si="36"/>
        <v>0</v>
      </c>
      <c r="AN12" s="4">
        <f ca="1" t="shared" si="37"/>
        <v>0</v>
      </c>
      <c r="AO12" s="4">
        <f ca="1" t="shared" si="38"/>
        <v>0</v>
      </c>
      <c r="AP12" s="4">
        <f ca="1" t="shared" si="39"/>
        <v>0</v>
      </c>
      <c r="AQ12" s="4">
        <f ca="1" t="shared" si="40"/>
        <v>0</v>
      </c>
      <c r="AR12" s="4">
        <f ca="1" t="shared" si="41"/>
        <v>0</v>
      </c>
      <c r="AS12" s="4">
        <f ca="1" t="shared" si="42"/>
        <v>0</v>
      </c>
      <c r="AT12" s="4">
        <f ca="1" t="shared" si="43"/>
        <v>0</v>
      </c>
      <c r="AU12" s="4">
        <f ca="1" t="shared" si="44"/>
        <v>0</v>
      </c>
      <c r="AV12" s="4">
        <f ca="1" t="shared" si="45"/>
        <v>0</v>
      </c>
      <c r="AW12" s="4">
        <f ca="1" t="shared" si="46"/>
        <v>0</v>
      </c>
      <c r="AX12" s="4">
        <f ca="1" t="shared" si="47"/>
        <v>0</v>
      </c>
      <c r="AY12" s="4">
        <f ca="1" t="shared" si="48"/>
        <v>0</v>
      </c>
      <c r="AZ12" s="4">
        <f ca="1" t="shared" si="49"/>
        <v>0</v>
      </c>
      <c r="BA12" s="4">
        <f ca="1" t="shared" si="50"/>
        <v>0</v>
      </c>
      <c r="BB12" s="4">
        <f ca="1" t="shared" si="51"/>
        <v>0</v>
      </c>
      <c r="BC12" s="4">
        <f ca="1" t="shared" si="52"/>
        <v>0</v>
      </c>
      <c r="BD12" s="4">
        <f ca="1" t="shared" si="53"/>
        <v>0</v>
      </c>
      <c r="BE12" s="4">
        <f ca="1" t="shared" si="54"/>
        <v>0</v>
      </c>
      <c r="BF12" s="4">
        <f ca="1" t="shared" si="55"/>
        <v>0</v>
      </c>
      <c r="BG12" s="4">
        <f ca="1" t="shared" si="56"/>
        <v>0</v>
      </c>
      <c r="BH12" s="4">
        <f ca="1" t="shared" si="57"/>
        <v>0</v>
      </c>
      <c r="BI12" s="4">
        <f ca="1" t="shared" si="58"/>
        <v>0</v>
      </c>
      <c r="BJ12" s="4">
        <f ca="1" t="shared" si="59"/>
        <v>0</v>
      </c>
      <c r="BK12" s="4">
        <f ca="1" t="shared" si="60"/>
        <v>0</v>
      </c>
      <c r="BL12" s="4">
        <f ca="1" t="shared" si="61"/>
        <v>0</v>
      </c>
      <c r="BM12" s="4">
        <f ca="1" t="shared" si="62"/>
        <v>0</v>
      </c>
      <c r="BN12" s="4">
        <f ca="1" t="shared" si="63"/>
        <v>0</v>
      </c>
      <c r="BO12" s="4">
        <f ca="1" t="shared" si="64"/>
        <v>0</v>
      </c>
      <c r="BP12" s="4">
        <f ca="1" t="shared" si="65"/>
        <v>0</v>
      </c>
      <c r="BQ12" s="4" t="str">
        <f ca="1" t="shared" si="66"/>
        <v>2014/15</v>
      </c>
      <c r="BR12" s="4" t="str">
        <f ca="1" t="shared" si="67"/>
        <v>2015/16</v>
      </c>
      <c r="BS12" s="4" t="str">
        <f ca="1" t="shared" si="68"/>
        <v>2016/17</v>
      </c>
      <c r="BT12" s="4" t="str">
        <f ca="1" t="shared" si="69"/>
        <v>2017/18</v>
      </c>
      <c r="BU12" s="4" t="str">
        <f ca="1" t="shared" si="70"/>
        <v>2018/19</v>
      </c>
      <c r="BV12" s="15">
        <f ca="1">INDIRECT($BX31&amp;"!$j$30")</f>
        <v>0</v>
      </c>
      <c r="BW12" s="4">
        <f ca="1" t="shared" si="5"/>
        <v>0</v>
      </c>
      <c r="BX12" t="s">
        <v>56</v>
      </c>
    </row>
    <row r="13" spans="1:76" ht="15">
      <c r="A13" s="2">
        <v>12</v>
      </c>
      <c r="B13" s="4">
        <f ca="1" t="shared" si="0"/>
        <v>0</v>
      </c>
      <c r="C13" s="4">
        <f ca="1" t="shared" si="1"/>
        <v>0</v>
      </c>
      <c r="D13" s="4">
        <f ca="1" t="shared" si="2"/>
        <v>0</v>
      </c>
      <c r="E13" s="5">
        <f ca="1" t="shared" si="3"/>
        <v>0</v>
      </c>
      <c r="F13" s="4">
        <f ca="1" t="shared" si="6"/>
        <v>0</v>
      </c>
      <c r="G13" s="4">
        <f ca="1" t="shared" si="71"/>
        <v>0</v>
      </c>
      <c r="H13" s="15">
        <f>Заявочный_лист!$E$13</f>
        <v>0</v>
      </c>
      <c r="I13" s="4">
        <f ca="1" t="shared" si="7"/>
        <v>0</v>
      </c>
      <c r="J13" s="4">
        <f ca="1" t="shared" si="8"/>
        <v>0</v>
      </c>
      <c r="K13" s="4">
        <f ca="1" t="shared" si="9"/>
        <v>0</v>
      </c>
      <c r="L13" s="4">
        <f ca="1" t="shared" si="10"/>
        <v>0</v>
      </c>
      <c r="M13" s="4">
        <f ca="1" t="shared" si="11"/>
        <v>0</v>
      </c>
      <c r="N13" s="4">
        <f ca="1" t="shared" si="12"/>
        <v>0</v>
      </c>
      <c r="O13" s="4" t="str">
        <f ca="1" t="shared" si="13"/>
        <v>команда</v>
      </c>
      <c r="P13" s="4">
        <f ca="1" t="shared" si="14"/>
        <v>0</v>
      </c>
      <c r="Q13" s="4">
        <f ca="1" t="shared" si="15"/>
        <v>0</v>
      </c>
      <c r="R13" s="4">
        <f ca="1" t="shared" si="4"/>
        <v>0</v>
      </c>
      <c r="S13" s="4">
        <f ca="1" t="shared" si="16"/>
        <v>0</v>
      </c>
      <c r="T13" s="4">
        <f ca="1" t="shared" si="17"/>
        <v>0</v>
      </c>
      <c r="U13" s="4">
        <f ca="1" t="shared" si="18"/>
        <v>0</v>
      </c>
      <c r="V13" s="4" t="str">
        <f ca="1" t="shared" si="19"/>
        <v>Команда</v>
      </c>
      <c r="W13" s="4">
        <f ca="1" t="shared" si="20"/>
        <v>0</v>
      </c>
      <c r="X13" s="4" t="str">
        <f ca="1" t="shared" si="21"/>
        <v>Город</v>
      </c>
      <c r="Y13" s="4">
        <f ca="1" t="shared" si="22"/>
        <v>0</v>
      </c>
      <c r="Z13" s="4">
        <f ca="1" t="shared" si="23"/>
        <v>0</v>
      </c>
      <c r="AA13" s="4">
        <f ca="1" t="shared" si="24"/>
        <v>0</v>
      </c>
      <c r="AB13" s="4">
        <f ca="1" t="shared" si="25"/>
        <v>0</v>
      </c>
      <c r="AC13" s="4">
        <f ca="1" t="shared" si="26"/>
        <v>0</v>
      </c>
      <c r="AD13" s="4">
        <f ca="1" t="shared" si="27"/>
        <v>0</v>
      </c>
      <c r="AE13" s="4">
        <f ca="1" t="shared" si="28"/>
        <v>0</v>
      </c>
      <c r="AF13" s="4">
        <f ca="1" t="shared" si="29"/>
        <v>0</v>
      </c>
      <c r="AG13" s="4">
        <f ca="1" t="shared" si="30"/>
        <v>0</v>
      </c>
      <c r="AH13" s="4">
        <f ca="1" t="shared" si="31"/>
        <v>0</v>
      </c>
      <c r="AI13" s="4">
        <f ca="1" t="shared" si="32"/>
        <v>0</v>
      </c>
      <c r="AJ13" s="4">
        <f ca="1" t="shared" si="33"/>
        <v>0</v>
      </c>
      <c r="AK13" s="4">
        <f ca="1" t="shared" si="34"/>
        <v>0</v>
      </c>
      <c r="AL13" s="4">
        <f ca="1" t="shared" si="35"/>
        <v>0</v>
      </c>
      <c r="AM13" s="4">
        <f ca="1" t="shared" si="36"/>
        <v>0</v>
      </c>
      <c r="AN13" s="4">
        <f ca="1" t="shared" si="37"/>
        <v>0</v>
      </c>
      <c r="AO13" s="4">
        <f ca="1" t="shared" si="38"/>
        <v>0</v>
      </c>
      <c r="AP13" s="4">
        <f ca="1" t="shared" si="39"/>
        <v>0</v>
      </c>
      <c r="AQ13" s="4">
        <f ca="1" t="shared" si="40"/>
        <v>0</v>
      </c>
      <c r="AR13" s="4">
        <f ca="1" t="shared" si="41"/>
        <v>0</v>
      </c>
      <c r="AS13" s="4">
        <f ca="1" t="shared" si="42"/>
        <v>0</v>
      </c>
      <c r="AT13" s="4">
        <f ca="1" t="shared" si="43"/>
        <v>0</v>
      </c>
      <c r="AU13" s="4">
        <f ca="1" t="shared" si="44"/>
        <v>0</v>
      </c>
      <c r="AV13" s="4">
        <f ca="1" t="shared" si="45"/>
        <v>0</v>
      </c>
      <c r="AW13" s="4">
        <f ca="1" t="shared" si="46"/>
        <v>0</v>
      </c>
      <c r="AX13" s="4">
        <f ca="1" t="shared" si="47"/>
        <v>0</v>
      </c>
      <c r="AY13" s="4">
        <f ca="1" t="shared" si="48"/>
        <v>0</v>
      </c>
      <c r="AZ13" s="4">
        <f ca="1" t="shared" si="49"/>
        <v>0</v>
      </c>
      <c r="BA13" s="4">
        <f ca="1" t="shared" si="50"/>
        <v>0</v>
      </c>
      <c r="BB13" s="4">
        <f ca="1" t="shared" si="51"/>
        <v>0</v>
      </c>
      <c r="BC13" s="4">
        <f ca="1" t="shared" si="52"/>
        <v>0</v>
      </c>
      <c r="BD13" s="4">
        <f ca="1" t="shared" si="53"/>
        <v>0</v>
      </c>
      <c r="BE13" s="4">
        <f ca="1" t="shared" si="54"/>
        <v>0</v>
      </c>
      <c r="BF13" s="4">
        <f ca="1" t="shared" si="55"/>
        <v>0</v>
      </c>
      <c r="BG13" s="4">
        <f ca="1" t="shared" si="56"/>
        <v>0</v>
      </c>
      <c r="BH13" s="4">
        <f ca="1" t="shared" si="57"/>
        <v>0</v>
      </c>
      <c r="BI13" s="4">
        <f ca="1" t="shared" si="58"/>
        <v>0</v>
      </c>
      <c r="BJ13" s="4">
        <f ca="1" t="shared" si="59"/>
        <v>0</v>
      </c>
      <c r="BK13" s="4">
        <f ca="1" t="shared" si="60"/>
        <v>0</v>
      </c>
      <c r="BL13" s="4">
        <f ca="1" t="shared" si="61"/>
        <v>0</v>
      </c>
      <c r="BM13" s="4">
        <f ca="1" t="shared" si="62"/>
        <v>0</v>
      </c>
      <c r="BN13" s="4">
        <f ca="1" t="shared" si="63"/>
        <v>0</v>
      </c>
      <c r="BO13" s="4">
        <f ca="1" t="shared" si="64"/>
        <v>0</v>
      </c>
      <c r="BP13" s="4">
        <f ca="1" t="shared" si="65"/>
        <v>0</v>
      </c>
      <c r="BQ13" s="4" t="str">
        <f ca="1" t="shared" si="66"/>
        <v>2014/15</v>
      </c>
      <c r="BR13" s="4" t="str">
        <f ca="1" t="shared" si="67"/>
        <v>2015/16</v>
      </c>
      <c r="BS13" s="4" t="str">
        <f ca="1" t="shared" si="68"/>
        <v>2016/17</v>
      </c>
      <c r="BT13" s="4" t="str">
        <f ca="1" t="shared" si="69"/>
        <v>2017/18</v>
      </c>
      <c r="BU13" s="4" t="str">
        <f ca="1" t="shared" si="70"/>
        <v>2018/19</v>
      </c>
      <c r="BV13" s="15">
        <f ca="1">INDIRECT($BX31&amp;"!$j$31")</f>
        <v>0</v>
      </c>
      <c r="BW13" s="4">
        <f ca="1" t="shared" si="5"/>
        <v>0</v>
      </c>
      <c r="BX13" t="s">
        <v>57</v>
      </c>
    </row>
    <row r="14" spans="1:76" ht="15">
      <c r="A14" s="2">
        <v>13</v>
      </c>
      <c r="B14" s="4">
        <f ca="1" t="shared" si="0"/>
        <v>0</v>
      </c>
      <c r="C14" s="4">
        <f ca="1" t="shared" si="1"/>
        <v>0</v>
      </c>
      <c r="D14" s="4">
        <f ca="1" t="shared" si="2"/>
        <v>0</v>
      </c>
      <c r="E14" s="5">
        <f ca="1" t="shared" si="3"/>
        <v>0</v>
      </c>
      <c r="F14" s="4">
        <f ca="1" t="shared" si="6"/>
        <v>0</v>
      </c>
      <c r="G14" s="4">
        <f ca="1" t="shared" si="71"/>
        <v>0</v>
      </c>
      <c r="H14" s="15">
        <f>Заявочный_лист!$E$13</f>
        <v>0</v>
      </c>
      <c r="I14" s="4">
        <f ca="1" t="shared" si="7"/>
        <v>0</v>
      </c>
      <c r="J14" s="4">
        <f ca="1" t="shared" si="8"/>
        <v>0</v>
      </c>
      <c r="K14" s="4">
        <f ca="1" t="shared" si="9"/>
        <v>0</v>
      </c>
      <c r="L14" s="4">
        <f ca="1" t="shared" si="10"/>
        <v>0</v>
      </c>
      <c r="M14" s="4">
        <f ca="1" t="shared" si="11"/>
        <v>0</v>
      </c>
      <c r="N14" s="4">
        <f ca="1" t="shared" si="12"/>
        <v>0</v>
      </c>
      <c r="O14" s="4" t="str">
        <f ca="1" t="shared" si="13"/>
        <v>команда</v>
      </c>
      <c r="P14" s="4">
        <f ca="1" t="shared" si="14"/>
        <v>0</v>
      </c>
      <c r="Q14" s="4">
        <f ca="1" t="shared" si="15"/>
        <v>0</v>
      </c>
      <c r="R14" s="4">
        <f ca="1" t="shared" si="4"/>
        <v>0</v>
      </c>
      <c r="S14" s="4">
        <f ca="1" t="shared" si="16"/>
        <v>0</v>
      </c>
      <c r="T14" s="4">
        <f ca="1" t="shared" si="17"/>
        <v>0</v>
      </c>
      <c r="U14" s="4">
        <f ca="1" t="shared" si="18"/>
        <v>0</v>
      </c>
      <c r="V14" s="4" t="str">
        <f ca="1" t="shared" si="19"/>
        <v>Команда</v>
      </c>
      <c r="W14" s="4">
        <f ca="1" t="shared" si="20"/>
        <v>0</v>
      </c>
      <c r="X14" s="4" t="str">
        <f ca="1" t="shared" si="21"/>
        <v>Город</v>
      </c>
      <c r="Y14" s="4">
        <f ca="1" t="shared" si="22"/>
        <v>0</v>
      </c>
      <c r="Z14" s="4">
        <f ca="1" t="shared" si="23"/>
        <v>0</v>
      </c>
      <c r="AA14" s="4">
        <f ca="1" t="shared" si="24"/>
        <v>0</v>
      </c>
      <c r="AB14" s="4">
        <f ca="1" t="shared" si="25"/>
        <v>0</v>
      </c>
      <c r="AC14" s="4">
        <f ca="1" t="shared" si="26"/>
        <v>0</v>
      </c>
      <c r="AD14" s="4">
        <f ca="1" t="shared" si="27"/>
        <v>0</v>
      </c>
      <c r="AE14" s="4">
        <f ca="1" t="shared" si="28"/>
        <v>0</v>
      </c>
      <c r="AF14" s="4">
        <f ca="1" t="shared" si="29"/>
        <v>0</v>
      </c>
      <c r="AG14" s="4">
        <f ca="1" t="shared" si="30"/>
        <v>0</v>
      </c>
      <c r="AH14" s="4">
        <f ca="1" t="shared" si="31"/>
        <v>0</v>
      </c>
      <c r="AI14" s="4">
        <f ca="1" t="shared" si="32"/>
        <v>0</v>
      </c>
      <c r="AJ14" s="4">
        <f ca="1" t="shared" si="33"/>
        <v>0</v>
      </c>
      <c r="AK14" s="4">
        <f ca="1" t="shared" si="34"/>
        <v>0</v>
      </c>
      <c r="AL14" s="4">
        <f ca="1" t="shared" si="35"/>
        <v>0</v>
      </c>
      <c r="AM14" s="4">
        <f ca="1" t="shared" si="36"/>
        <v>0</v>
      </c>
      <c r="AN14" s="4">
        <f ca="1" t="shared" si="37"/>
        <v>0</v>
      </c>
      <c r="AO14" s="4">
        <f ca="1" t="shared" si="38"/>
        <v>0</v>
      </c>
      <c r="AP14" s="4">
        <f ca="1" t="shared" si="39"/>
        <v>0</v>
      </c>
      <c r="AQ14" s="4">
        <f ca="1" t="shared" si="40"/>
        <v>0</v>
      </c>
      <c r="AR14" s="4">
        <f ca="1" t="shared" si="41"/>
        <v>0</v>
      </c>
      <c r="AS14" s="4">
        <f ca="1" t="shared" si="42"/>
        <v>0</v>
      </c>
      <c r="AT14" s="4">
        <f ca="1" t="shared" si="43"/>
        <v>0</v>
      </c>
      <c r="AU14" s="4">
        <f ca="1" t="shared" si="44"/>
        <v>0</v>
      </c>
      <c r="AV14" s="4">
        <f ca="1" t="shared" si="45"/>
        <v>0</v>
      </c>
      <c r="AW14" s="4">
        <f ca="1" t="shared" si="46"/>
        <v>0</v>
      </c>
      <c r="AX14" s="4">
        <f ca="1" t="shared" si="47"/>
        <v>0</v>
      </c>
      <c r="AY14" s="4">
        <f ca="1" t="shared" si="48"/>
        <v>0</v>
      </c>
      <c r="AZ14" s="4">
        <f ca="1" t="shared" si="49"/>
        <v>0</v>
      </c>
      <c r="BA14" s="4">
        <f ca="1" t="shared" si="50"/>
        <v>0</v>
      </c>
      <c r="BB14" s="4">
        <f ca="1" t="shared" si="51"/>
        <v>0</v>
      </c>
      <c r="BC14" s="4">
        <f ca="1" t="shared" si="52"/>
        <v>0</v>
      </c>
      <c r="BD14" s="4">
        <f ca="1" t="shared" si="53"/>
        <v>0</v>
      </c>
      <c r="BE14" s="4">
        <f ca="1" t="shared" si="54"/>
        <v>0</v>
      </c>
      <c r="BF14" s="4">
        <f ca="1" t="shared" si="55"/>
        <v>0</v>
      </c>
      <c r="BG14" s="4">
        <f ca="1" t="shared" si="56"/>
        <v>0</v>
      </c>
      <c r="BH14" s="4">
        <f ca="1" t="shared" si="57"/>
        <v>0</v>
      </c>
      <c r="BI14" s="4">
        <f ca="1" t="shared" si="58"/>
        <v>0</v>
      </c>
      <c r="BJ14" s="4">
        <f ca="1" t="shared" si="59"/>
        <v>0</v>
      </c>
      <c r="BK14" s="4">
        <f ca="1" t="shared" si="60"/>
        <v>0</v>
      </c>
      <c r="BL14" s="4">
        <f ca="1" t="shared" si="61"/>
        <v>0</v>
      </c>
      <c r="BM14" s="4">
        <f ca="1" t="shared" si="62"/>
        <v>0</v>
      </c>
      <c r="BN14" s="4">
        <f ca="1" t="shared" si="63"/>
        <v>0</v>
      </c>
      <c r="BO14" s="4">
        <f ca="1" t="shared" si="64"/>
        <v>0</v>
      </c>
      <c r="BP14" s="4">
        <f ca="1" t="shared" si="65"/>
        <v>0</v>
      </c>
      <c r="BQ14" s="4" t="str">
        <f ca="1" t="shared" si="66"/>
        <v>2014/15</v>
      </c>
      <c r="BR14" s="4" t="str">
        <f ca="1" t="shared" si="67"/>
        <v>2015/16</v>
      </c>
      <c r="BS14" s="4" t="str">
        <f ca="1" t="shared" si="68"/>
        <v>2016/17</v>
      </c>
      <c r="BT14" s="4" t="str">
        <f ca="1" t="shared" si="69"/>
        <v>2017/18</v>
      </c>
      <c r="BU14" s="4" t="str">
        <f ca="1" t="shared" si="70"/>
        <v>2018/19</v>
      </c>
      <c r="BV14" s="15">
        <f ca="1">INDIRECT($BX31&amp;"!$j$32")</f>
        <v>0</v>
      </c>
      <c r="BW14" s="4">
        <f ca="1" t="shared" si="5"/>
        <v>0</v>
      </c>
      <c r="BX14" t="s">
        <v>58</v>
      </c>
    </row>
    <row r="15" spans="1:76" ht="15">
      <c r="A15" s="2">
        <v>14</v>
      </c>
      <c r="B15" s="4">
        <f ca="1" t="shared" si="0"/>
        <v>0</v>
      </c>
      <c r="C15" s="4">
        <f ca="1" t="shared" si="1"/>
        <v>0</v>
      </c>
      <c r="D15" s="4">
        <f ca="1" t="shared" si="2"/>
        <v>0</v>
      </c>
      <c r="E15" s="5">
        <f ca="1" t="shared" si="3"/>
        <v>0</v>
      </c>
      <c r="F15" s="4">
        <f ca="1" t="shared" si="6"/>
        <v>0</v>
      </c>
      <c r="G15" s="4">
        <f ca="1" t="shared" si="71"/>
        <v>0</v>
      </c>
      <c r="H15" s="15">
        <f>Заявочный_лист!$E$13</f>
        <v>0</v>
      </c>
      <c r="I15" s="4">
        <f ca="1" t="shared" si="7"/>
        <v>0</v>
      </c>
      <c r="J15" s="4">
        <f ca="1" t="shared" si="8"/>
        <v>0</v>
      </c>
      <c r="K15" s="4">
        <f ca="1" t="shared" si="9"/>
        <v>0</v>
      </c>
      <c r="L15" s="4">
        <f ca="1" t="shared" si="10"/>
        <v>0</v>
      </c>
      <c r="M15" s="4">
        <f ca="1" t="shared" si="11"/>
        <v>0</v>
      </c>
      <c r="N15" s="4">
        <f ca="1" t="shared" si="12"/>
        <v>0</v>
      </c>
      <c r="O15" s="4" t="str">
        <f ca="1" t="shared" si="13"/>
        <v>команда</v>
      </c>
      <c r="P15" s="4">
        <f ca="1" t="shared" si="14"/>
        <v>0</v>
      </c>
      <c r="Q15" s="4">
        <f ca="1" t="shared" si="15"/>
        <v>0</v>
      </c>
      <c r="R15" s="4">
        <f ca="1" t="shared" si="4"/>
        <v>0</v>
      </c>
      <c r="S15" s="4">
        <f ca="1" t="shared" si="16"/>
        <v>0</v>
      </c>
      <c r="T15" s="4">
        <f ca="1" t="shared" si="17"/>
        <v>0</v>
      </c>
      <c r="U15" s="4">
        <f ca="1" t="shared" si="18"/>
        <v>0</v>
      </c>
      <c r="V15" s="4" t="str">
        <f ca="1" t="shared" si="19"/>
        <v>Команда</v>
      </c>
      <c r="W15" s="4">
        <f ca="1" t="shared" si="20"/>
        <v>0</v>
      </c>
      <c r="X15" s="4" t="str">
        <f ca="1" t="shared" si="21"/>
        <v>Город</v>
      </c>
      <c r="Y15" s="4">
        <f ca="1" t="shared" si="22"/>
        <v>0</v>
      </c>
      <c r="Z15" s="4">
        <f ca="1" t="shared" si="23"/>
        <v>0</v>
      </c>
      <c r="AA15" s="4">
        <f ca="1" t="shared" si="24"/>
        <v>0</v>
      </c>
      <c r="AB15" s="4">
        <f ca="1" t="shared" si="25"/>
        <v>0</v>
      </c>
      <c r="AC15" s="4">
        <f ca="1" t="shared" si="26"/>
        <v>0</v>
      </c>
      <c r="AD15" s="4">
        <f ca="1" t="shared" si="27"/>
        <v>0</v>
      </c>
      <c r="AE15" s="4">
        <f ca="1" t="shared" si="28"/>
        <v>0</v>
      </c>
      <c r="AF15" s="4">
        <f ca="1" t="shared" si="29"/>
        <v>0</v>
      </c>
      <c r="AG15" s="4">
        <f ca="1" t="shared" si="30"/>
        <v>0</v>
      </c>
      <c r="AH15" s="4">
        <f ca="1" t="shared" si="31"/>
        <v>0</v>
      </c>
      <c r="AI15" s="4">
        <f ca="1" t="shared" si="32"/>
        <v>0</v>
      </c>
      <c r="AJ15" s="4">
        <f ca="1" t="shared" si="33"/>
        <v>0</v>
      </c>
      <c r="AK15" s="4">
        <f ca="1" t="shared" si="34"/>
        <v>0</v>
      </c>
      <c r="AL15" s="4">
        <f ca="1" t="shared" si="35"/>
        <v>0</v>
      </c>
      <c r="AM15" s="4">
        <f ca="1" t="shared" si="36"/>
        <v>0</v>
      </c>
      <c r="AN15" s="4">
        <f ca="1" t="shared" si="37"/>
        <v>0</v>
      </c>
      <c r="AO15" s="4">
        <f ca="1" t="shared" si="38"/>
        <v>0</v>
      </c>
      <c r="AP15" s="4">
        <f ca="1" t="shared" si="39"/>
        <v>0</v>
      </c>
      <c r="AQ15" s="4">
        <f ca="1" t="shared" si="40"/>
        <v>0</v>
      </c>
      <c r="AR15" s="4">
        <f ca="1" t="shared" si="41"/>
        <v>0</v>
      </c>
      <c r="AS15" s="4">
        <f ca="1" t="shared" si="42"/>
        <v>0</v>
      </c>
      <c r="AT15" s="4">
        <f ca="1" t="shared" si="43"/>
        <v>0</v>
      </c>
      <c r="AU15" s="4">
        <f ca="1" t="shared" si="44"/>
        <v>0</v>
      </c>
      <c r="AV15" s="4">
        <f ca="1" t="shared" si="45"/>
        <v>0</v>
      </c>
      <c r="AW15" s="4">
        <f ca="1" t="shared" si="46"/>
        <v>0</v>
      </c>
      <c r="AX15" s="4">
        <f ca="1" t="shared" si="47"/>
        <v>0</v>
      </c>
      <c r="AY15" s="4">
        <f ca="1" t="shared" si="48"/>
        <v>0</v>
      </c>
      <c r="AZ15" s="4">
        <f ca="1" t="shared" si="49"/>
        <v>0</v>
      </c>
      <c r="BA15" s="4">
        <f ca="1" t="shared" si="50"/>
        <v>0</v>
      </c>
      <c r="BB15" s="4">
        <f ca="1" t="shared" si="51"/>
        <v>0</v>
      </c>
      <c r="BC15" s="4">
        <f ca="1" t="shared" si="52"/>
        <v>0</v>
      </c>
      <c r="BD15" s="4">
        <f ca="1" t="shared" si="53"/>
        <v>0</v>
      </c>
      <c r="BE15" s="4">
        <f ca="1" t="shared" si="54"/>
        <v>0</v>
      </c>
      <c r="BF15" s="4">
        <f ca="1" t="shared" si="55"/>
        <v>0</v>
      </c>
      <c r="BG15" s="4">
        <f ca="1" t="shared" si="56"/>
        <v>0</v>
      </c>
      <c r="BH15" s="4">
        <f ca="1" t="shared" si="57"/>
        <v>0</v>
      </c>
      <c r="BI15" s="4">
        <f ca="1" t="shared" si="58"/>
        <v>0</v>
      </c>
      <c r="BJ15" s="4">
        <f ca="1" t="shared" si="59"/>
        <v>0</v>
      </c>
      <c r="BK15" s="4">
        <f ca="1" t="shared" si="60"/>
        <v>0</v>
      </c>
      <c r="BL15" s="4">
        <f ca="1" t="shared" si="61"/>
        <v>0</v>
      </c>
      <c r="BM15" s="4">
        <f ca="1" t="shared" si="62"/>
        <v>0</v>
      </c>
      <c r="BN15" s="4">
        <f ca="1" t="shared" si="63"/>
        <v>0</v>
      </c>
      <c r="BO15" s="4">
        <f ca="1" t="shared" si="64"/>
        <v>0</v>
      </c>
      <c r="BP15" s="4">
        <f ca="1" t="shared" si="65"/>
        <v>0</v>
      </c>
      <c r="BQ15" s="4" t="str">
        <f ca="1" t="shared" si="66"/>
        <v>2014/15</v>
      </c>
      <c r="BR15" s="4" t="str">
        <f ca="1" t="shared" si="67"/>
        <v>2015/16</v>
      </c>
      <c r="BS15" s="4" t="str">
        <f ca="1" t="shared" si="68"/>
        <v>2016/17</v>
      </c>
      <c r="BT15" s="4" t="str">
        <f ca="1" t="shared" si="69"/>
        <v>2017/18</v>
      </c>
      <c r="BU15" s="4" t="str">
        <f ca="1" t="shared" si="70"/>
        <v>2018/19</v>
      </c>
      <c r="BV15" s="15">
        <f ca="1">INDIRECT($BX31&amp;"!$j$33")</f>
        <v>0</v>
      </c>
      <c r="BW15" s="4">
        <f ca="1" t="shared" si="5"/>
        <v>0</v>
      </c>
      <c r="BX15" t="s">
        <v>59</v>
      </c>
    </row>
    <row r="16" spans="1:76" ht="15">
      <c r="A16" s="2">
        <v>15</v>
      </c>
      <c r="B16" s="4">
        <f ca="1" t="shared" si="0"/>
        <v>0</v>
      </c>
      <c r="C16" s="4">
        <f ca="1" t="shared" si="1"/>
        <v>0</v>
      </c>
      <c r="D16" s="4">
        <f ca="1" t="shared" si="2"/>
        <v>0</v>
      </c>
      <c r="E16" s="5">
        <f ca="1" t="shared" si="3"/>
        <v>0</v>
      </c>
      <c r="F16" s="4">
        <f ca="1" t="shared" si="6"/>
        <v>0</v>
      </c>
      <c r="G16" s="4">
        <f ca="1" t="shared" si="71"/>
        <v>0</v>
      </c>
      <c r="H16" s="15">
        <f>Заявочный_лист!$E$13</f>
        <v>0</v>
      </c>
      <c r="I16" s="4">
        <f ca="1" t="shared" si="7"/>
        <v>0</v>
      </c>
      <c r="J16" s="4">
        <f ca="1" t="shared" si="8"/>
        <v>0</v>
      </c>
      <c r="K16" s="4">
        <f ca="1" t="shared" si="9"/>
        <v>0</v>
      </c>
      <c r="L16" s="4">
        <f ca="1" t="shared" si="10"/>
        <v>0</v>
      </c>
      <c r="M16" s="4">
        <f ca="1" t="shared" si="11"/>
        <v>0</v>
      </c>
      <c r="N16" s="4">
        <f ca="1" t="shared" si="12"/>
        <v>0</v>
      </c>
      <c r="O16" s="4" t="str">
        <f ca="1" t="shared" si="13"/>
        <v>команда</v>
      </c>
      <c r="P16" s="4">
        <f ca="1" t="shared" si="14"/>
        <v>0</v>
      </c>
      <c r="Q16" s="4">
        <f ca="1" t="shared" si="15"/>
        <v>0</v>
      </c>
      <c r="R16" s="4">
        <f ca="1" t="shared" si="4"/>
        <v>0</v>
      </c>
      <c r="S16" s="4">
        <f ca="1" t="shared" si="16"/>
        <v>0</v>
      </c>
      <c r="T16" s="4">
        <f ca="1" t="shared" si="17"/>
        <v>0</v>
      </c>
      <c r="U16" s="4">
        <f ca="1" t="shared" si="18"/>
        <v>0</v>
      </c>
      <c r="V16" s="4" t="str">
        <f ca="1" t="shared" si="19"/>
        <v>Команда</v>
      </c>
      <c r="W16" s="4">
        <f ca="1" t="shared" si="20"/>
        <v>0</v>
      </c>
      <c r="X16" s="4" t="str">
        <f ca="1" t="shared" si="21"/>
        <v>Город</v>
      </c>
      <c r="Y16" s="4">
        <f ca="1" t="shared" si="22"/>
        <v>0</v>
      </c>
      <c r="Z16" s="4">
        <f ca="1" t="shared" si="23"/>
        <v>0</v>
      </c>
      <c r="AA16" s="4">
        <f ca="1" t="shared" si="24"/>
        <v>0</v>
      </c>
      <c r="AB16" s="4">
        <f ca="1" t="shared" si="25"/>
        <v>0</v>
      </c>
      <c r="AC16" s="4">
        <f ca="1" t="shared" si="26"/>
        <v>0</v>
      </c>
      <c r="AD16" s="4">
        <f ca="1" t="shared" si="27"/>
        <v>0</v>
      </c>
      <c r="AE16" s="4">
        <f ca="1" t="shared" si="28"/>
        <v>0</v>
      </c>
      <c r="AF16" s="4">
        <f ca="1" t="shared" si="29"/>
        <v>0</v>
      </c>
      <c r="AG16" s="4">
        <f ca="1" t="shared" si="30"/>
        <v>0</v>
      </c>
      <c r="AH16" s="4">
        <f ca="1" t="shared" si="31"/>
        <v>0</v>
      </c>
      <c r="AI16" s="4">
        <f ca="1" t="shared" si="32"/>
        <v>0</v>
      </c>
      <c r="AJ16" s="4">
        <f ca="1" t="shared" si="33"/>
        <v>0</v>
      </c>
      <c r="AK16" s="4">
        <f ca="1" t="shared" si="34"/>
        <v>0</v>
      </c>
      <c r="AL16" s="4">
        <f ca="1" t="shared" si="35"/>
        <v>0</v>
      </c>
      <c r="AM16" s="4">
        <f ca="1" t="shared" si="36"/>
        <v>0</v>
      </c>
      <c r="AN16" s="4">
        <f ca="1" t="shared" si="37"/>
        <v>0</v>
      </c>
      <c r="AO16" s="4">
        <f ca="1" t="shared" si="38"/>
        <v>0</v>
      </c>
      <c r="AP16" s="4">
        <f ca="1" t="shared" si="39"/>
        <v>0</v>
      </c>
      <c r="AQ16" s="4">
        <f ca="1" t="shared" si="40"/>
        <v>0</v>
      </c>
      <c r="AR16" s="4">
        <f ca="1" t="shared" si="41"/>
        <v>0</v>
      </c>
      <c r="AS16" s="4">
        <f ca="1" t="shared" si="42"/>
        <v>0</v>
      </c>
      <c r="AT16" s="4">
        <f ca="1" t="shared" si="43"/>
        <v>0</v>
      </c>
      <c r="AU16" s="4">
        <f ca="1" t="shared" si="44"/>
        <v>0</v>
      </c>
      <c r="AV16" s="4">
        <f ca="1" t="shared" si="45"/>
        <v>0</v>
      </c>
      <c r="AW16" s="4">
        <f ca="1" t="shared" si="46"/>
        <v>0</v>
      </c>
      <c r="AX16" s="4">
        <f ca="1" t="shared" si="47"/>
        <v>0</v>
      </c>
      <c r="AY16" s="4">
        <f ca="1" t="shared" si="48"/>
        <v>0</v>
      </c>
      <c r="AZ16" s="4">
        <f ca="1" t="shared" si="49"/>
        <v>0</v>
      </c>
      <c r="BA16" s="4">
        <f ca="1" t="shared" si="50"/>
        <v>0</v>
      </c>
      <c r="BB16" s="4">
        <f ca="1" t="shared" si="51"/>
        <v>0</v>
      </c>
      <c r="BC16" s="4">
        <f ca="1" t="shared" si="52"/>
        <v>0</v>
      </c>
      <c r="BD16" s="4">
        <f ca="1" t="shared" si="53"/>
        <v>0</v>
      </c>
      <c r="BE16" s="4">
        <f ca="1" t="shared" si="54"/>
        <v>0</v>
      </c>
      <c r="BF16" s="4">
        <f ca="1" t="shared" si="55"/>
        <v>0</v>
      </c>
      <c r="BG16" s="4">
        <f ca="1" t="shared" si="56"/>
        <v>0</v>
      </c>
      <c r="BH16" s="4">
        <f ca="1" t="shared" si="57"/>
        <v>0</v>
      </c>
      <c r="BI16" s="4">
        <f ca="1" t="shared" si="58"/>
        <v>0</v>
      </c>
      <c r="BJ16" s="4">
        <f ca="1" t="shared" si="59"/>
        <v>0</v>
      </c>
      <c r="BK16" s="4">
        <f ca="1" t="shared" si="60"/>
        <v>0</v>
      </c>
      <c r="BL16" s="4">
        <f ca="1" t="shared" si="61"/>
        <v>0</v>
      </c>
      <c r="BM16" s="4">
        <f ca="1" t="shared" si="62"/>
        <v>0</v>
      </c>
      <c r="BN16" s="4">
        <f ca="1" t="shared" si="63"/>
        <v>0</v>
      </c>
      <c r="BO16" s="4">
        <f ca="1" t="shared" si="64"/>
        <v>0</v>
      </c>
      <c r="BP16" s="4">
        <f ca="1" t="shared" si="65"/>
        <v>0</v>
      </c>
      <c r="BQ16" s="4" t="str">
        <f ca="1" t="shared" si="66"/>
        <v>2014/15</v>
      </c>
      <c r="BR16" s="4" t="str">
        <f ca="1" t="shared" si="67"/>
        <v>2015/16</v>
      </c>
      <c r="BS16" s="4" t="str">
        <f ca="1" t="shared" si="68"/>
        <v>2016/17</v>
      </c>
      <c r="BT16" s="4" t="str">
        <f ca="1" t="shared" si="69"/>
        <v>2017/18</v>
      </c>
      <c r="BU16" s="4" t="str">
        <f ca="1" t="shared" si="70"/>
        <v>2018/19</v>
      </c>
      <c r="BV16" s="15">
        <f ca="1">INDIRECT($BX31&amp;"!$j$34")</f>
        <v>0</v>
      </c>
      <c r="BW16" s="4">
        <f ca="1" t="shared" si="5"/>
        <v>0</v>
      </c>
      <c r="BX16" t="s">
        <v>60</v>
      </c>
    </row>
    <row r="17" spans="1:76" ht="15">
      <c r="A17" s="2">
        <v>16</v>
      </c>
      <c r="B17" s="4">
        <f ca="1" t="shared" si="0"/>
        <v>0</v>
      </c>
      <c r="C17" s="4">
        <f ca="1" t="shared" si="1"/>
        <v>0</v>
      </c>
      <c r="D17" s="4">
        <f ca="1" t="shared" si="2"/>
        <v>0</v>
      </c>
      <c r="E17" s="5">
        <f ca="1" t="shared" si="3"/>
        <v>0</v>
      </c>
      <c r="F17" s="4">
        <f ca="1" t="shared" si="6"/>
        <v>0</v>
      </c>
      <c r="G17" s="4">
        <f ca="1" t="shared" si="71"/>
        <v>0</v>
      </c>
      <c r="H17" s="15">
        <f>Заявочный_лист!$E$13</f>
        <v>0</v>
      </c>
      <c r="I17" s="4">
        <f ca="1" t="shared" si="7"/>
        <v>0</v>
      </c>
      <c r="J17" s="4">
        <f ca="1" t="shared" si="8"/>
        <v>0</v>
      </c>
      <c r="K17" s="4">
        <f ca="1" t="shared" si="9"/>
        <v>0</v>
      </c>
      <c r="L17" s="4">
        <f ca="1" t="shared" si="10"/>
        <v>0</v>
      </c>
      <c r="M17" s="4">
        <f ca="1" t="shared" si="11"/>
        <v>0</v>
      </c>
      <c r="N17" s="4">
        <f ca="1" t="shared" si="12"/>
        <v>0</v>
      </c>
      <c r="O17" s="4" t="str">
        <f ca="1" t="shared" si="13"/>
        <v>команда</v>
      </c>
      <c r="P17" s="4">
        <f ca="1" t="shared" si="14"/>
        <v>0</v>
      </c>
      <c r="Q17" s="4">
        <f ca="1" t="shared" si="15"/>
        <v>0</v>
      </c>
      <c r="R17" s="4">
        <f ca="1" t="shared" si="4"/>
        <v>0</v>
      </c>
      <c r="S17" s="4">
        <f ca="1" t="shared" si="16"/>
        <v>0</v>
      </c>
      <c r="T17" s="4">
        <f ca="1" t="shared" si="17"/>
        <v>0</v>
      </c>
      <c r="U17" s="4">
        <f ca="1" t="shared" si="18"/>
        <v>0</v>
      </c>
      <c r="V17" s="4" t="str">
        <f ca="1" t="shared" si="19"/>
        <v>Команда</v>
      </c>
      <c r="W17" s="4">
        <f ca="1" t="shared" si="20"/>
        <v>0</v>
      </c>
      <c r="X17" s="4" t="str">
        <f ca="1" t="shared" si="21"/>
        <v>Город</v>
      </c>
      <c r="Y17" s="4">
        <f ca="1" t="shared" si="22"/>
        <v>0</v>
      </c>
      <c r="Z17" s="4">
        <f ca="1" t="shared" si="23"/>
        <v>0</v>
      </c>
      <c r="AA17" s="4">
        <f ca="1" t="shared" si="24"/>
        <v>0</v>
      </c>
      <c r="AB17" s="4">
        <f ca="1" t="shared" si="25"/>
        <v>0</v>
      </c>
      <c r="AC17" s="4">
        <f ca="1" t="shared" si="26"/>
        <v>0</v>
      </c>
      <c r="AD17" s="4">
        <f ca="1" t="shared" si="27"/>
        <v>0</v>
      </c>
      <c r="AE17" s="4">
        <f ca="1" t="shared" si="28"/>
        <v>0</v>
      </c>
      <c r="AF17" s="4">
        <f ca="1" t="shared" si="29"/>
        <v>0</v>
      </c>
      <c r="AG17" s="4">
        <f ca="1" t="shared" si="30"/>
        <v>0</v>
      </c>
      <c r="AH17" s="4">
        <f ca="1" t="shared" si="31"/>
        <v>0</v>
      </c>
      <c r="AI17" s="4">
        <f ca="1" t="shared" si="32"/>
        <v>0</v>
      </c>
      <c r="AJ17" s="4">
        <f ca="1" t="shared" si="33"/>
        <v>0</v>
      </c>
      <c r="AK17" s="4">
        <f ca="1" t="shared" si="34"/>
        <v>0</v>
      </c>
      <c r="AL17" s="4">
        <f ca="1" t="shared" si="35"/>
        <v>0</v>
      </c>
      <c r="AM17" s="4">
        <f ca="1" t="shared" si="36"/>
        <v>0</v>
      </c>
      <c r="AN17" s="4">
        <f ca="1" t="shared" si="37"/>
        <v>0</v>
      </c>
      <c r="AO17" s="4">
        <f ca="1" t="shared" si="38"/>
        <v>0</v>
      </c>
      <c r="AP17" s="4">
        <f ca="1" t="shared" si="39"/>
        <v>0</v>
      </c>
      <c r="AQ17" s="4">
        <f ca="1" t="shared" si="40"/>
        <v>0</v>
      </c>
      <c r="AR17" s="4">
        <f ca="1" t="shared" si="41"/>
        <v>0</v>
      </c>
      <c r="AS17" s="4">
        <f ca="1" t="shared" si="42"/>
        <v>0</v>
      </c>
      <c r="AT17" s="4">
        <f ca="1" t="shared" si="43"/>
        <v>0</v>
      </c>
      <c r="AU17" s="4">
        <f ca="1" t="shared" si="44"/>
        <v>0</v>
      </c>
      <c r="AV17" s="4">
        <f ca="1" t="shared" si="45"/>
        <v>0</v>
      </c>
      <c r="AW17" s="4">
        <f ca="1" t="shared" si="46"/>
        <v>0</v>
      </c>
      <c r="AX17" s="4">
        <f ca="1" t="shared" si="47"/>
        <v>0</v>
      </c>
      <c r="AY17" s="4">
        <f ca="1" t="shared" si="48"/>
        <v>0</v>
      </c>
      <c r="AZ17" s="4">
        <f ca="1" t="shared" si="49"/>
        <v>0</v>
      </c>
      <c r="BA17" s="4">
        <f ca="1" t="shared" si="50"/>
        <v>0</v>
      </c>
      <c r="BB17" s="4">
        <f ca="1" t="shared" si="51"/>
        <v>0</v>
      </c>
      <c r="BC17" s="4">
        <f ca="1" t="shared" si="52"/>
        <v>0</v>
      </c>
      <c r="BD17" s="4">
        <f ca="1" t="shared" si="53"/>
        <v>0</v>
      </c>
      <c r="BE17" s="4">
        <f ca="1" t="shared" si="54"/>
        <v>0</v>
      </c>
      <c r="BF17" s="4">
        <f ca="1" t="shared" si="55"/>
        <v>0</v>
      </c>
      <c r="BG17" s="4">
        <f ca="1" t="shared" si="56"/>
        <v>0</v>
      </c>
      <c r="BH17" s="4">
        <f ca="1" t="shared" si="57"/>
        <v>0</v>
      </c>
      <c r="BI17" s="4">
        <f ca="1" t="shared" si="58"/>
        <v>0</v>
      </c>
      <c r="BJ17" s="4">
        <f ca="1" t="shared" si="59"/>
        <v>0</v>
      </c>
      <c r="BK17" s="4">
        <f ca="1" t="shared" si="60"/>
        <v>0</v>
      </c>
      <c r="BL17" s="4">
        <f ca="1" t="shared" si="61"/>
        <v>0</v>
      </c>
      <c r="BM17" s="4">
        <f ca="1" t="shared" si="62"/>
        <v>0</v>
      </c>
      <c r="BN17" s="4">
        <f ca="1" t="shared" si="63"/>
        <v>0</v>
      </c>
      <c r="BO17" s="4">
        <f ca="1" t="shared" si="64"/>
        <v>0</v>
      </c>
      <c r="BP17" s="4">
        <f ca="1" t="shared" si="65"/>
        <v>0</v>
      </c>
      <c r="BQ17" s="4" t="str">
        <f ca="1" t="shared" si="66"/>
        <v>2014/15</v>
      </c>
      <c r="BR17" s="4" t="str">
        <f ca="1" t="shared" si="67"/>
        <v>2015/16</v>
      </c>
      <c r="BS17" s="4" t="str">
        <f ca="1" t="shared" si="68"/>
        <v>2016/17</v>
      </c>
      <c r="BT17" s="4" t="str">
        <f ca="1" t="shared" si="69"/>
        <v>2017/18</v>
      </c>
      <c r="BU17" s="4" t="str">
        <f ca="1" t="shared" si="70"/>
        <v>2018/19</v>
      </c>
      <c r="BV17" s="15">
        <f ca="1">INDIRECT($BX31&amp;"!$j$35")</f>
        <v>0</v>
      </c>
      <c r="BW17" s="4">
        <f ca="1" t="shared" si="5"/>
        <v>0</v>
      </c>
      <c r="BX17" t="s">
        <v>61</v>
      </c>
    </row>
    <row r="18" spans="1:76" ht="15">
      <c r="A18" s="2">
        <v>17</v>
      </c>
      <c r="B18" s="4">
        <f ca="1" t="shared" si="0"/>
        <v>0</v>
      </c>
      <c r="C18" s="4">
        <f ca="1" t="shared" si="1"/>
        <v>0</v>
      </c>
      <c r="D18" s="4">
        <f ca="1" t="shared" si="2"/>
        <v>0</v>
      </c>
      <c r="E18" s="5">
        <f ca="1" t="shared" si="3"/>
        <v>0</v>
      </c>
      <c r="F18" s="4">
        <f ca="1" t="shared" si="6"/>
        <v>0</v>
      </c>
      <c r="G18" s="4">
        <f ca="1" t="shared" si="71"/>
        <v>0</v>
      </c>
      <c r="H18" s="15">
        <f>Заявочный_лист!$E$13</f>
        <v>0</v>
      </c>
      <c r="I18" s="4">
        <f ca="1" t="shared" si="7"/>
        <v>0</v>
      </c>
      <c r="J18" s="4">
        <f ca="1" t="shared" si="8"/>
        <v>0</v>
      </c>
      <c r="K18" s="4">
        <f ca="1" t="shared" si="9"/>
        <v>0</v>
      </c>
      <c r="L18" s="4">
        <f ca="1" t="shared" si="10"/>
        <v>0</v>
      </c>
      <c r="M18" s="4">
        <f ca="1" t="shared" si="11"/>
        <v>0</v>
      </c>
      <c r="N18" s="4">
        <f ca="1" t="shared" si="12"/>
        <v>0</v>
      </c>
      <c r="O18" s="4" t="str">
        <f ca="1" t="shared" si="13"/>
        <v>команда</v>
      </c>
      <c r="P18" s="4">
        <f ca="1" t="shared" si="14"/>
        <v>0</v>
      </c>
      <c r="Q18" s="4">
        <f ca="1" t="shared" si="15"/>
        <v>0</v>
      </c>
      <c r="R18" s="4">
        <f ca="1" t="shared" si="4"/>
        <v>0</v>
      </c>
      <c r="S18" s="4">
        <f ca="1" t="shared" si="16"/>
        <v>0</v>
      </c>
      <c r="T18" s="4">
        <f ca="1" t="shared" si="17"/>
        <v>0</v>
      </c>
      <c r="U18" s="4">
        <f ca="1" t="shared" si="18"/>
        <v>0</v>
      </c>
      <c r="V18" s="4" t="str">
        <f ca="1" t="shared" si="19"/>
        <v>Команда</v>
      </c>
      <c r="W18" s="4">
        <f ca="1" t="shared" si="20"/>
        <v>0</v>
      </c>
      <c r="X18" s="4" t="str">
        <f ca="1" t="shared" si="21"/>
        <v>Город</v>
      </c>
      <c r="Y18" s="4">
        <f ca="1" t="shared" si="22"/>
        <v>0</v>
      </c>
      <c r="Z18" s="4">
        <f ca="1" t="shared" si="23"/>
        <v>0</v>
      </c>
      <c r="AA18" s="4">
        <f ca="1" t="shared" si="24"/>
        <v>0</v>
      </c>
      <c r="AB18" s="4">
        <f ca="1" t="shared" si="25"/>
        <v>0</v>
      </c>
      <c r="AC18" s="4">
        <f ca="1" t="shared" si="26"/>
        <v>0</v>
      </c>
      <c r="AD18" s="4">
        <f ca="1" t="shared" si="27"/>
        <v>0</v>
      </c>
      <c r="AE18" s="4">
        <f ca="1" t="shared" si="28"/>
        <v>0</v>
      </c>
      <c r="AF18" s="4">
        <f ca="1" t="shared" si="29"/>
        <v>0</v>
      </c>
      <c r="AG18" s="4">
        <f ca="1" t="shared" si="30"/>
        <v>0</v>
      </c>
      <c r="AH18" s="4">
        <f ca="1" t="shared" si="31"/>
        <v>0</v>
      </c>
      <c r="AI18" s="4">
        <f ca="1" t="shared" si="32"/>
        <v>0</v>
      </c>
      <c r="AJ18" s="4">
        <f ca="1" t="shared" si="33"/>
        <v>0</v>
      </c>
      <c r="AK18" s="4">
        <f ca="1" t="shared" si="34"/>
        <v>0</v>
      </c>
      <c r="AL18" s="4">
        <f ca="1" t="shared" si="35"/>
        <v>0</v>
      </c>
      <c r="AM18" s="4">
        <f ca="1" t="shared" si="36"/>
        <v>0</v>
      </c>
      <c r="AN18" s="4">
        <f ca="1" t="shared" si="37"/>
        <v>0</v>
      </c>
      <c r="AO18" s="4">
        <f ca="1" t="shared" si="38"/>
        <v>0</v>
      </c>
      <c r="AP18" s="4">
        <f ca="1" t="shared" si="39"/>
        <v>0</v>
      </c>
      <c r="AQ18" s="4">
        <f ca="1" t="shared" si="40"/>
        <v>0</v>
      </c>
      <c r="AR18" s="4">
        <f ca="1" t="shared" si="41"/>
        <v>0</v>
      </c>
      <c r="AS18" s="4">
        <f ca="1" t="shared" si="42"/>
        <v>0</v>
      </c>
      <c r="AT18" s="4">
        <f ca="1" t="shared" si="43"/>
        <v>0</v>
      </c>
      <c r="AU18" s="4">
        <f ca="1" t="shared" si="44"/>
        <v>0</v>
      </c>
      <c r="AV18" s="4">
        <f ca="1" t="shared" si="45"/>
        <v>0</v>
      </c>
      <c r="AW18" s="4">
        <f ca="1" t="shared" si="46"/>
        <v>0</v>
      </c>
      <c r="AX18" s="4">
        <f ca="1" t="shared" si="47"/>
        <v>0</v>
      </c>
      <c r="AY18" s="4">
        <f ca="1" t="shared" si="48"/>
        <v>0</v>
      </c>
      <c r="AZ18" s="4">
        <f ca="1" t="shared" si="49"/>
        <v>0</v>
      </c>
      <c r="BA18" s="4">
        <f ca="1" t="shared" si="50"/>
        <v>0</v>
      </c>
      <c r="BB18" s="4">
        <f ca="1" t="shared" si="51"/>
        <v>0</v>
      </c>
      <c r="BC18" s="4">
        <f ca="1" t="shared" si="52"/>
        <v>0</v>
      </c>
      <c r="BD18" s="4">
        <f ca="1" t="shared" si="53"/>
        <v>0</v>
      </c>
      <c r="BE18" s="4">
        <f ca="1" t="shared" si="54"/>
        <v>0</v>
      </c>
      <c r="BF18" s="4">
        <f ca="1" t="shared" si="55"/>
        <v>0</v>
      </c>
      <c r="BG18" s="4">
        <f ca="1" t="shared" si="56"/>
        <v>0</v>
      </c>
      <c r="BH18" s="4">
        <f ca="1" t="shared" si="57"/>
        <v>0</v>
      </c>
      <c r="BI18" s="4">
        <f ca="1" t="shared" si="58"/>
        <v>0</v>
      </c>
      <c r="BJ18" s="4">
        <f ca="1" t="shared" si="59"/>
        <v>0</v>
      </c>
      <c r="BK18" s="4">
        <f ca="1" t="shared" si="60"/>
        <v>0</v>
      </c>
      <c r="BL18" s="4">
        <f ca="1" t="shared" si="61"/>
        <v>0</v>
      </c>
      <c r="BM18" s="4">
        <f ca="1" t="shared" si="62"/>
        <v>0</v>
      </c>
      <c r="BN18" s="4">
        <f ca="1" t="shared" si="63"/>
        <v>0</v>
      </c>
      <c r="BO18" s="4">
        <f ca="1" t="shared" si="64"/>
        <v>0</v>
      </c>
      <c r="BP18" s="4">
        <f ca="1" t="shared" si="65"/>
        <v>0</v>
      </c>
      <c r="BQ18" s="4" t="str">
        <f ca="1" t="shared" si="66"/>
        <v>2014/15</v>
      </c>
      <c r="BR18" s="4" t="str">
        <f ca="1" t="shared" si="67"/>
        <v>2015/16</v>
      </c>
      <c r="BS18" s="4" t="str">
        <f ca="1" t="shared" si="68"/>
        <v>2016/17</v>
      </c>
      <c r="BT18" s="4" t="str">
        <f ca="1" t="shared" si="69"/>
        <v>2017/18</v>
      </c>
      <c r="BU18" s="4" t="str">
        <f ca="1" t="shared" si="70"/>
        <v>2018/19</v>
      </c>
      <c r="BV18" s="15">
        <f ca="1">INDIRECT($BX31&amp;"!$j$36")</f>
        <v>0</v>
      </c>
      <c r="BW18" s="4">
        <f ca="1" t="shared" si="5"/>
        <v>0</v>
      </c>
      <c r="BX18" t="s">
        <v>62</v>
      </c>
    </row>
    <row r="19" spans="1:76" ht="15">
      <c r="A19" s="2">
        <v>18</v>
      </c>
      <c r="B19" s="4">
        <f ca="1" t="shared" si="0"/>
        <v>0</v>
      </c>
      <c r="C19" s="4">
        <f ca="1" t="shared" si="1"/>
        <v>0</v>
      </c>
      <c r="D19" s="4">
        <f ca="1" t="shared" si="2"/>
        <v>0</v>
      </c>
      <c r="E19" s="5">
        <f ca="1" t="shared" si="3"/>
        <v>0</v>
      </c>
      <c r="F19" s="4">
        <f ca="1" t="shared" si="6"/>
        <v>0</v>
      </c>
      <c r="G19" s="4">
        <f ca="1" t="shared" si="71"/>
        <v>0</v>
      </c>
      <c r="H19" s="15">
        <f>Заявочный_лист!$E$13</f>
        <v>0</v>
      </c>
      <c r="I19" s="4">
        <f ca="1" t="shared" si="7"/>
        <v>0</v>
      </c>
      <c r="J19" s="4">
        <f ca="1" t="shared" si="8"/>
        <v>0</v>
      </c>
      <c r="K19" s="4">
        <f ca="1" t="shared" si="9"/>
        <v>0</v>
      </c>
      <c r="L19" s="4">
        <f ca="1" t="shared" si="10"/>
        <v>0</v>
      </c>
      <c r="M19" s="4">
        <f ca="1" t="shared" si="11"/>
        <v>0</v>
      </c>
      <c r="N19" s="4">
        <f ca="1" t="shared" si="12"/>
        <v>0</v>
      </c>
      <c r="O19" s="4" t="str">
        <f ca="1" t="shared" si="13"/>
        <v>команда</v>
      </c>
      <c r="P19" s="4">
        <f ca="1" t="shared" si="14"/>
        <v>0</v>
      </c>
      <c r="Q19" s="4">
        <f ca="1" t="shared" si="15"/>
        <v>0</v>
      </c>
      <c r="R19" s="4">
        <f ca="1" t="shared" si="4"/>
        <v>0</v>
      </c>
      <c r="S19" s="4">
        <f ca="1" t="shared" si="16"/>
        <v>0</v>
      </c>
      <c r="T19" s="4">
        <f ca="1" t="shared" si="17"/>
        <v>0</v>
      </c>
      <c r="U19" s="4">
        <f ca="1" t="shared" si="18"/>
        <v>0</v>
      </c>
      <c r="V19" s="4" t="str">
        <f ca="1" t="shared" si="19"/>
        <v>Команда</v>
      </c>
      <c r="W19" s="4">
        <f ca="1" t="shared" si="20"/>
        <v>0</v>
      </c>
      <c r="X19" s="4" t="str">
        <f ca="1" t="shared" si="21"/>
        <v>Город</v>
      </c>
      <c r="Y19" s="4">
        <f ca="1" t="shared" si="22"/>
        <v>0</v>
      </c>
      <c r="Z19" s="4">
        <f ca="1" t="shared" si="23"/>
        <v>0</v>
      </c>
      <c r="AA19" s="4">
        <f ca="1" t="shared" si="24"/>
        <v>0</v>
      </c>
      <c r="AB19" s="4">
        <f ca="1" t="shared" si="25"/>
        <v>0</v>
      </c>
      <c r="AC19" s="4">
        <f ca="1" t="shared" si="26"/>
        <v>0</v>
      </c>
      <c r="AD19" s="4">
        <f ca="1" t="shared" si="27"/>
        <v>0</v>
      </c>
      <c r="AE19" s="4">
        <f ca="1" t="shared" si="28"/>
        <v>0</v>
      </c>
      <c r="AF19" s="4">
        <f ca="1" t="shared" si="29"/>
        <v>0</v>
      </c>
      <c r="AG19" s="4">
        <f ca="1" t="shared" si="30"/>
        <v>0</v>
      </c>
      <c r="AH19" s="4">
        <f ca="1" t="shared" si="31"/>
        <v>0</v>
      </c>
      <c r="AI19" s="4">
        <f ca="1" t="shared" si="32"/>
        <v>0</v>
      </c>
      <c r="AJ19" s="4">
        <f ca="1" t="shared" si="33"/>
        <v>0</v>
      </c>
      <c r="AK19" s="4">
        <f ca="1" t="shared" si="34"/>
        <v>0</v>
      </c>
      <c r="AL19" s="4">
        <f ca="1" t="shared" si="35"/>
        <v>0</v>
      </c>
      <c r="AM19" s="4">
        <f ca="1" t="shared" si="36"/>
        <v>0</v>
      </c>
      <c r="AN19" s="4">
        <f ca="1" t="shared" si="37"/>
        <v>0</v>
      </c>
      <c r="AO19" s="4">
        <f ca="1" t="shared" si="38"/>
        <v>0</v>
      </c>
      <c r="AP19" s="4">
        <f ca="1" t="shared" si="39"/>
        <v>0</v>
      </c>
      <c r="AQ19" s="4">
        <f ca="1" t="shared" si="40"/>
        <v>0</v>
      </c>
      <c r="AR19" s="4">
        <f ca="1" t="shared" si="41"/>
        <v>0</v>
      </c>
      <c r="AS19" s="4">
        <f ca="1" t="shared" si="42"/>
        <v>0</v>
      </c>
      <c r="AT19" s="4">
        <f ca="1" t="shared" si="43"/>
        <v>0</v>
      </c>
      <c r="AU19" s="4">
        <f ca="1" t="shared" si="44"/>
        <v>0</v>
      </c>
      <c r="AV19" s="4">
        <f ca="1" t="shared" si="45"/>
        <v>0</v>
      </c>
      <c r="AW19" s="4">
        <f ca="1" t="shared" si="46"/>
        <v>0</v>
      </c>
      <c r="AX19" s="4">
        <f ca="1" t="shared" si="47"/>
        <v>0</v>
      </c>
      <c r="AY19" s="4">
        <f ca="1" t="shared" si="48"/>
        <v>0</v>
      </c>
      <c r="AZ19" s="4">
        <f ca="1" t="shared" si="49"/>
        <v>0</v>
      </c>
      <c r="BA19" s="4">
        <f ca="1" t="shared" si="50"/>
        <v>0</v>
      </c>
      <c r="BB19" s="4">
        <f ca="1" t="shared" si="51"/>
        <v>0</v>
      </c>
      <c r="BC19" s="4">
        <f ca="1" t="shared" si="52"/>
        <v>0</v>
      </c>
      <c r="BD19" s="4">
        <f ca="1" t="shared" si="53"/>
        <v>0</v>
      </c>
      <c r="BE19" s="4">
        <f ca="1" t="shared" si="54"/>
        <v>0</v>
      </c>
      <c r="BF19" s="4">
        <f ca="1" t="shared" si="55"/>
        <v>0</v>
      </c>
      <c r="BG19" s="4">
        <f ca="1" t="shared" si="56"/>
        <v>0</v>
      </c>
      <c r="BH19" s="4">
        <f ca="1" t="shared" si="57"/>
        <v>0</v>
      </c>
      <c r="BI19" s="4">
        <f ca="1" t="shared" si="58"/>
        <v>0</v>
      </c>
      <c r="BJ19" s="4">
        <f ca="1" t="shared" si="59"/>
        <v>0</v>
      </c>
      <c r="BK19" s="4">
        <f ca="1" t="shared" si="60"/>
        <v>0</v>
      </c>
      <c r="BL19" s="4">
        <f ca="1" t="shared" si="61"/>
        <v>0</v>
      </c>
      <c r="BM19" s="4">
        <f ca="1" t="shared" si="62"/>
        <v>0</v>
      </c>
      <c r="BN19" s="4">
        <f ca="1" t="shared" si="63"/>
        <v>0</v>
      </c>
      <c r="BO19" s="4">
        <f ca="1" t="shared" si="64"/>
        <v>0</v>
      </c>
      <c r="BP19" s="4">
        <f ca="1" t="shared" si="65"/>
        <v>0</v>
      </c>
      <c r="BQ19" s="4" t="str">
        <f ca="1" t="shared" si="66"/>
        <v>2014/15</v>
      </c>
      <c r="BR19" s="4" t="str">
        <f ca="1" t="shared" si="67"/>
        <v>2015/16</v>
      </c>
      <c r="BS19" s="4" t="str">
        <f ca="1" t="shared" si="68"/>
        <v>2016/17</v>
      </c>
      <c r="BT19" s="4" t="str">
        <f ca="1" t="shared" si="69"/>
        <v>2017/18</v>
      </c>
      <c r="BU19" s="4" t="str">
        <f ca="1" t="shared" si="70"/>
        <v>2018/19</v>
      </c>
      <c r="BV19" s="15">
        <f ca="1">INDIRECT($BX31&amp;"!$j$37")</f>
        <v>0</v>
      </c>
      <c r="BW19" s="4">
        <f ca="1" t="shared" si="5"/>
        <v>0</v>
      </c>
      <c r="BX19" t="s">
        <v>63</v>
      </c>
    </row>
    <row r="20" spans="1:76" ht="15">
      <c r="A20" s="2">
        <v>19</v>
      </c>
      <c r="B20" s="4">
        <f ca="1" t="shared" si="0"/>
        <v>0</v>
      </c>
      <c r="C20" s="4">
        <f ca="1" t="shared" si="1"/>
        <v>0</v>
      </c>
      <c r="D20" s="4">
        <f ca="1" t="shared" si="2"/>
        <v>0</v>
      </c>
      <c r="E20" s="5">
        <f ca="1" t="shared" si="3"/>
        <v>0</v>
      </c>
      <c r="F20" s="4">
        <f ca="1" t="shared" si="6"/>
        <v>0</v>
      </c>
      <c r="G20" s="4">
        <f ca="1" t="shared" si="71"/>
        <v>0</v>
      </c>
      <c r="H20" s="15">
        <f>Заявочный_лист!$E$13</f>
        <v>0</v>
      </c>
      <c r="I20" s="4">
        <f ca="1" t="shared" si="7"/>
        <v>0</v>
      </c>
      <c r="J20" s="4">
        <f ca="1" t="shared" si="8"/>
        <v>0</v>
      </c>
      <c r="K20" s="4">
        <f ca="1" t="shared" si="9"/>
        <v>0</v>
      </c>
      <c r="L20" s="4">
        <f ca="1" t="shared" si="10"/>
        <v>0</v>
      </c>
      <c r="M20" s="4">
        <f ca="1" t="shared" si="11"/>
        <v>0</v>
      </c>
      <c r="N20" s="4">
        <f ca="1" t="shared" si="12"/>
        <v>0</v>
      </c>
      <c r="O20" s="4" t="str">
        <f ca="1" t="shared" si="13"/>
        <v>команда</v>
      </c>
      <c r="P20" s="4">
        <f ca="1" t="shared" si="14"/>
        <v>0</v>
      </c>
      <c r="Q20" s="4">
        <f ca="1" t="shared" si="15"/>
        <v>0</v>
      </c>
      <c r="R20" s="4">
        <f ca="1" t="shared" si="4"/>
        <v>0</v>
      </c>
      <c r="S20" s="4">
        <f ca="1" t="shared" si="16"/>
        <v>0</v>
      </c>
      <c r="T20" s="4">
        <f ca="1" t="shared" si="17"/>
        <v>0</v>
      </c>
      <c r="U20" s="4">
        <f ca="1" t="shared" si="18"/>
        <v>0</v>
      </c>
      <c r="V20" s="4" t="str">
        <f ca="1" t="shared" si="19"/>
        <v>Команда</v>
      </c>
      <c r="W20" s="4">
        <f ca="1" t="shared" si="20"/>
        <v>0</v>
      </c>
      <c r="X20" s="4" t="str">
        <f ca="1" t="shared" si="21"/>
        <v>Город</v>
      </c>
      <c r="Y20" s="4">
        <f ca="1" t="shared" si="22"/>
        <v>0</v>
      </c>
      <c r="Z20" s="4">
        <f ca="1" t="shared" si="23"/>
        <v>0</v>
      </c>
      <c r="AA20" s="4">
        <f ca="1" t="shared" si="24"/>
        <v>0</v>
      </c>
      <c r="AB20" s="4">
        <f ca="1" t="shared" si="25"/>
        <v>0</v>
      </c>
      <c r="AC20" s="4">
        <f ca="1" t="shared" si="26"/>
        <v>0</v>
      </c>
      <c r="AD20" s="4">
        <f ca="1" t="shared" si="27"/>
        <v>0</v>
      </c>
      <c r="AE20" s="4">
        <f ca="1" t="shared" si="28"/>
        <v>0</v>
      </c>
      <c r="AF20" s="4">
        <f ca="1" t="shared" si="29"/>
        <v>0</v>
      </c>
      <c r="AG20" s="4">
        <f ca="1" t="shared" si="30"/>
        <v>0</v>
      </c>
      <c r="AH20" s="4">
        <f ca="1" t="shared" si="31"/>
        <v>0</v>
      </c>
      <c r="AI20" s="4">
        <f ca="1" t="shared" si="32"/>
        <v>0</v>
      </c>
      <c r="AJ20" s="4">
        <f ca="1" t="shared" si="33"/>
        <v>0</v>
      </c>
      <c r="AK20" s="4">
        <f ca="1" t="shared" si="34"/>
        <v>0</v>
      </c>
      <c r="AL20" s="4">
        <f ca="1" t="shared" si="35"/>
        <v>0</v>
      </c>
      <c r="AM20" s="4">
        <f ca="1" t="shared" si="36"/>
        <v>0</v>
      </c>
      <c r="AN20" s="4">
        <f ca="1" t="shared" si="37"/>
        <v>0</v>
      </c>
      <c r="AO20" s="4">
        <f ca="1" t="shared" si="38"/>
        <v>0</v>
      </c>
      <c r="AP20" s="4">
        <f ca="1" t="shared" si="39"/>
        <v>0</v>
      </c>
      <c r="AQ20" s="4">
        <f ca="1" t="shared" si="40"/>
        <v>0</v>
      </c>
      <c r="AR20" s="4">
        <f ca="1" t="shared" si="41"/>
        <v>0</v>
      </c>
      <c r="AS20" s="4">
        <f ca="1" t="shared" si="42"/>
        <v>0</v>
      </c>
      <c r="AT20" s="4">
        <f ca="1" t="shared" si="43"/>
        <v>0</v>
      </c>
      <c r="AU20" s="4">
        <f ca="1" t="shared" si="44"/>
        <v>0</v>
      </c>
      <c r="AV20" s="4">
        <f ca="1" t="shared" si="45"/>
        <v>0</v>
      </c>
      <c r="AW20" s="4">
        <f ca="1" t="shared" si="46"/>
        <v>0</v>
      </c>
      <c r="AX20" s="4">
        <f ca="1" t="shared" si="47"/>
        <v>0</v>
      </c>
      <c r="AY20" s="4">
        <f ca="1" t="shared" si="48"/>
        <v>0</v>
      </c>
      <c r="AZ20" s="4">
        <f ca="1" t="shared" si="49"/>
        <v>0</v>
      </c>
      <c r="BA20" s="4">
        <f ca="1" t="shared" si="50"/>
        <v>0</v>
      </c>
      <c r="BB20" s="4">
        <f ca="1" t="shared" si="51"/>
        <v>0</v>
      </c>
      <c r="BC20" s="4">
        <f ca="1" t="shared" si="52"/>
        <v>0</v>
      </c>
      <c r="BD20" s="4">
        <f ca="1" t="shared" si="53"/>
        <v>0</v>
      </c>
      <c r="BE20" s="4">
        <f ca="1" t="shared" si="54"/>
        <v>0</v>
      </c>
      <c r="BF20" s="4">
        <f ca="1" t="shared" si="55"/>
        <v>0</v>
      </c>
      <c r="BG20" s="4">
        <f ca="1" t="shared" si="56"/>
        <v>0</v>
      </c>
      <c r="BH20" s="4">
        <f ca="1" t="shared" si="57"/>
        <v>0</v>
      </c>
      <c r="BI20" s="4">
        <f ca="1" t="shared" si="58"/>
        <v>0</v>
      </c>
      <c r="BJ20" s="4">
        <f ca="1" t="shared" si="59"/>
        <v>0</v>
      </c>
      <c r="BK20" s="4">
        <f ca="1" t="shared" si="60"/>
        <v>0</v>
      </c>
      <c r="BL20" s="4">
        <f ca="1" t="shared" si="61"/>
        <v>0</v>
      </c>
      <c r="BM20" s="4">
        <f ca="1" t="shared" si="62"/>
        <v>0</v>
      </c>
      <c r="BN20" s="4">
        <f ca="1" t="shared" si="63"/>
        <v>0</v>
      </c>
      <c r="BO20" s="4">
        <f ca="1" t="shared" si="64"/>
        <v>0</v>
      </c>
      <c r="BP20" s="4">
        <f ca="1" t="shared" si="65"/>
        <v>0</v>
      </c>
      <c r="BQ20" s="4" t="str">
        <f ca="1" t="shared" si="66"/>
        <v>2014/15</v>
      </c>
      <c r="BR20" s="4" t="str">
        <f ca="1" t="shared" si="67"/>
        <v>2015/16</v>
      </c>
      <c r="BS20" s="4" t="str">
        <f ca="1" t="shared" si="68"/>
        <v>2016/17</v>
      </c>
      <c r="BT20" s="4" t="str">
        <f ca="1" t="shared" si="69"/>
        <v>2017/18</v>
      </c>
      <c r="BU20" s="4" t="str">
        <f ca="1" t="shared" si="70"/>
        <v>2018/19</v>
      </c>
      <c r="BV20" s="15">
        <f ca="1">INDIRECT($BX31&amp;"!$j$38")</f>
        <v>0</v>
      </c>
      <c r="BW20" s="4">
        <f ca="1" t="shared" si="5"/>
        <v>0</v>
      </c>
      <c r="BX20" t="s">
        <v>64</v>
      </c>
    </row>
    <row r="21" spans="1:76" ht="15">
      <c r="A21" s="2">
        <v>20</v>
      </c>
      <c r="B21" s="4">
        <f ca="1" t="shared" si="0"/>
        <v>0</v>
      </c>
      <c r="C21" s="4">
        <f ca="1" t="shared" si="1"/>
        <v>0</v>
      </c>
      <c r="D21" s="4">
        <f ca="1" t="shared" si="2"/>
        <v>0</v>
      </c>
      <c r="E21" s="5">
        <f ca="1" t="shared" si="3"/>
        <v>0</v>
      </c>
      <c r="F21" s="4">
        <f ca="1" t="shared" si="6"/>
        <v>0</v>
      </c>
      <c r="G21" s="4">
        <f ca="1" t="shared" si="71"/>
        <v>0</v>
      </c>
      <c r="H21" s="15">
        <f>Заявочный_лист!$E$13</f>
        <v>0</v>
      </c>
      <c r="I21" s="4">
        <f ca="1" t="shared" si="7"/>
        <v>0</v>
      </c>
      <c r="J21" s="4">
        <f ca="1" t="shared" si="8"/>
        <v>0</v>
      </c>
      <c r="K21" s="4">
        <f ca="1" t="shared" si="9"/>
        <v>0</v>
      </c>
      <c r="L21" s="4">
        <f ca="1" t="shared" si="10"/>
        <v>0</v>
      </c>
      <c r="M21" s="4">
        <f ca="1" t="shared" si="11"/>
        <v>0</v>
      </c>
      <c r="N21" s="4">
        <f ca="1" t="shared" si="12"/>
        <v>0</v>
      </c>
      <c r="O21" s="4" t="str">
        <f ca="1" t="shared" si="13"/>
        <v>команда</v>
      </c>
      <c r="P21" s="4">
        <f ca="1" t="shared" si="14"/>
        <v>0</v>
      </c>
      <c r="Q21" s="4">
        <f ca="1" t="shared" si="15"/>
        <v>0</v>
      </c>
      <c r="R21" s="4">
        <f ca="1" t="shared" si="4"/>
        <v>0</v>
      </c>
      <c r="S21" s="4">
        <f ca="1" t="shared" si="16"/>
        <v>0</v>
      </c>
      <c r="T21" s="4">
        <f ca="1" t="shared" si="17"/>
        <v>0</v>
      </c>
      <c r="U21" s="4">
        <f ca="1" t="shared" si="18"/>
        <v>0</v>
      </c>
      <c r="V21" s="4" t="str">
        <f ca="1" t="shared" si="19"/>
        <v>Команда</v>
      </c>
      <c r="W21" s="4">
        <f ca="1" t="shared" si="20"/>
        <v>0</v>
      </c>
      <c r="X21" s="4" t="str">
        <f ca="1" t="shared" si="21"/>
        <v>Город</v>
      </c>
      <c r="Y21" s="4">
        <f ca="1" t="shared" si="22"/>
        <v>0</v>
      </c>
      <c r="Z21" s="4">
        <f ca="1" t="shared" si="23"/>
        <v>0</v>
      </c>
      <c r="AA21" s="4">
        <f ca="1" t="shared" si="24"/>
        <v>0</v>
      </c>
      <c r="AB21" s="4">
        <f ca="1" t="shared" si="25"/>
        <v>0</v>
      </c>
      <c r="AC21" s="4">
        <f ca="1" t="shared" si="26"/>
        <v>0</v>
      </c>
      <c r="AD21" s="4">
        <f ca="1" t="shared" si="27"/>
        <v>0</v>
      </c>
      <c r="AE21" s="4">
        <f ca="1" t="shared" si="28"/>
        <v>0</v>
      </c>
      <c r="AF21" s="4">
        <f ca="1" t="shared" si="29"/>
        <v>0</v>
      </c>
      <c r="AG21" s="4">
        <f ca="1" t="shared" si="30"/>
        <v>0</v>
      </c>
      <c r="AH21" s="4">
        <f ca="1" t="shared" si="31"/>
        <v>0</v>
      </c>
      <c r="AI21" s="4">
        <f ca="1" t="shared" si="32"/>
        <v>0</v>
      </c>
      <c r="AJ21" s="4">
        <f ca="1" t="shared" si="33"/>
        <v>0</v>
      </c>
      <c r="AK21" s="4">
        <f ca="1" t="shared" si="34"/>
        <v>0</v>
      </c>
      <c r="AL21" s="4">
        <f ca="1" t="shared" si="35"/>
        <v>0</v>
      </c>
      <c r="AM21" s="4">
        <f ca="1" t="shared" si="36"/>
        <v>0</v>
      </c>
      <c r="AN21" s="4">
        <f ca="1" t="shared" si="37"/>
        <v>0</v>
      </c>
      <c r="AO21" s="4">
        <f ca="1" t="shared" si="38"/>
        <v>0</v>
      </c>
      <c r="AP21" s="4">
        <f ca="1" t="shared" si="39"/>
        <v>0</v>
      </c>
      <c r="AQ21" s="4">
        <f ca="1" t="shared" si="40"/>
        <v>0</v>
      </c>
      <c r="AR21" s="4">
        <f ca="1" t="shared" si="41"/>
        <v>0</v>
      </c>
      <c r="AS21" s="4">
        <f ca="1" t="shared" si="42"/>
        <v>0</v>
      </c>
      <c r="AT21" s="4">
        <f ca="1" t="shared" si="43"/>
        <v>0</v>
      </c>
      <c r="AU21" s="4">
        <f ca="1" t="shared" si="44"/>
        <v>0</v>
      </c>
      <c r="AV21" s="4">
        <f ca="1" t="shared" si="45"/>
        <v>0</v>
      </c>
      <c r="AW21" s="4">
        <f ca="1" t="shared" si="46"/>
        <v>0</v>
      </c>
      <c r="AX21" s="4">
        <f ca="1" t="shared" si="47"/>
        <v>0</v>
      </c>
      <c r="AY21" s="4">
        <f ca="1" t="shared" si="48"/>
        <v>0</v>
      </c>
      <c r="AZ21" s="4">
        <f ca="1" t="shared" si="49"/>
        <v>0</v>
      </c>
      <c r="BA21" s="4">
        <f ca="1" t="shared" si="50"/>
        <v>0</v>
      </c>
      <c r="BB21" s="4">
        <f ca="1" t="shared" si="51"/>
        <v>0</v>
      </c>
      <c r="BC21" s="4">
        <f ca="1" t="shared" si="52"/>
        <v>0</v>
      </c>
      <c r="BD21" s="4">
        <f ca="1" t="shared" si="53"/>
        <v>0</v>
      </c>
      <c r="BE21" s="4">
        <f ca="1" t="shared" si="54"/>
        <v>0</v>
      </c>
      <c r="BF21" s="4">
        <f ca="1" t="shared" si="55"/>
        <v>0</v>
      </c>
      <c r="BG21" s="4">
        <f ca="1" t="shared" si="56"/>
        <v>0</v>
      </c>
      <c r="BH21" s="4">
        <f ca="1" t="shared" si="57"/>
        <v>0</v>
      </c>
      <c r="BI21" s="4">
        <f ca="1" t="shared" si="58"/>
        <v>0</v>
      </c>
      <c r="BJ21" s="4">
        <f ca="1" t="shared" si="59"/>
        <v>0</v>
      </c>
      <c r="BK21" s="4">
        <f ca="1" t="shared" si="60"/>
        <v>0</v>
      </c>
      <c r="BL21" s="4">
        <f ca="1" t="shared" si="61"/>
        <v>0</v>
      </c>
      <c r="BM21" s="4">
        <f ca="1" t="shared" si="62"/>
        <v>0</v>
      </c>
      <c r="BN21" s="4">
        <f ca="1" t="shared" si="63"/>
        <v>0</v>
      </c>
      <c r="BO21" s="4">
        <f ca="1" t="shared" si="64"/>
        <v>0</v>
      </c>
      <c r="BP21" s="4">
        <f ca="1" t="shared" si="65"/>
        <v>0</v>
      </c>
      <c r="BQ21" s="4" t="str">
        <f ca="1" t="shared" si="66"/>
        <v>2014/15</v>
      </c>
      <c r="BR21" s="4" t="str">
        <f ca="1" t="shared" si="67"/>
        <v>2015/16</v>
      </c>
      <c r="BS21" s="4" t="str">
        <f ca="1" t="shared" si="68"/>
        <v>2016/17</v>
      </c>
      <c r="BT21" s="4" t="str">
        <f ca="1" t="shared" si="69"/>
        <v>2017/18</v>
      </c>
      <c r="BU21" s="4" t="str">
        <f ca="1" t="shared" si="70"/>
        <v>2018/19</v>
      </c>
      <c r="BV21" s="15">
        <f ca="1">INDIRECT($BX31&amp;"!$j$39")</f>
        <v>0</v>
      </c>
      <c r="BW21" s="4">
        <f ca="1" t="shared" si="5"/>
        <v>0</v>
      </c>
      <c r="BX21" t="s">
        <v>65</v>
      </c>
    </row>
    <row r="22" spans="1:76" ht="15">
      <c r="A22" s="2">
        <v>21</v>
      </c>
      <c r="B22" s="4">
        <f ca="1" t="shared" si="0"/>
        <v>0</v>
      </c>
      <c r="C22" s="4">
        <f ca="1" t="shared" si="1"/>
        <v>0</v>
      </c>
      <c r="D22" s="4">
        <f ca="1" t="shared" si="2"/>
        <v>0</v>
      </c>
      <c r="E22" s="5">
        <f ca="1" t="shared" si="3"/>
        <v>0</v>
      </c>
      <c r="F22" s="4">
        <f ca="1" t="shared" si="6"/>
        <v>0</v>
      </c>
      <c r="G22" s="4">
        <f ca="1" t="shared" si="71"/>
        <v>0</v>
      </c>
      <c r="H22" s="15">
        <f>Заявочный_лист!$E$13</f>
        <v>0</v>
      </c>
      <c r="I22" s="4">
        <f ca="1" t="shared" si="7"/>
        <v>0</v>
      </c>
      <c r="J22" s="4">
        <f ca="1" t="shared" si="8"/>
        <v>0</v>
      </c>
      <c r="K22" s="4">
        <f ca="1" t="shared" si="9"/>
        <v>0</v>
      </c>
      <c r="L22" s="4">
        <f ca="1" t="shared" si="10"/>
        <v>0</v>
      </c>
      <c r="M22" s="4">
        <f ca="1" t="shared" si="11"/>
        <v>0</v>
      </c>
      <c r="N22" s="4">
        <f ca="1" t="shared" si="12"/>
        <v>0</v>
      </c>
      <c r="O22" s="4" t="str">
        <f ca="1" t="shared" si="13"/>
        <v>команда</v>
      </c>
      <c r="P22" s="4">
        <f ca="1" t="shared" si="14"/>
        <v>0</v>
      </c>
      <c r="Q22" s="4">
        <f ca="1" t="shared" si="15"/>
        <v>0</v>
      </c>
      <c r="R22" s="4">
        <f ca="1" t="shared" si="4"/>
        <v>0</v>
      </c>
      <c r="S22" s="4">
        <f ca="1" t="shared" si="16"/>
        <v>0</v>
      </c>
      <c r="T22" s="4">
        <f ca="1" t="shared" si="17"/>
        <v>0</v>
      </c>
      <c r="U22" s="4">
        <f ca="1" t="shared" si="18"/>
        <v>0</v>
      </c>
      <c r="V22" s="4" t="str">
        <f ca="1" t="shared" si="19"/>
        <v>Команда</v>
      </c>
      <c r="W22" s="4">
        <f ca="1" t="shared" si="20"/>
        <v>0</v>
      </c>
      <c r="X22" s="4" t="str">
        <f ca="1" t="shared" si="21"/>
        <v>Город</v>
      </c>
      <c r="Y22" s="4">
        <f ca="1" t="shared" si="22"/>
        <v>0</v>
      </c>
      <c r="Z22" s="4">
        <f ca="1" t="shared" si="23"/>
        <v>0</v>
      </c>
      <c r="AA22" s="4">
        <f ca="1" t="shared" si="24"/>
        <v>0</v>
      </c>
      <c r="AB22" s="4">
        <f ca="1" t="shared" si="25"/>
        <v>0</v>
      </c>
      <c r="AC22" s="4">
        <f ca="1" t="shared" si="26"/>
        <v>0</v>
      </c>
      <c r="AD22" s="4">
        <f ca="1" t="shared" si="27"/>
        <v>0</v>
      </c>
      <c r="AE22" s="4">
        <f ca="1" t="shared" si="28"/>
        <v>0</v>
      </c>
      <c r="AF22" s="4">
        <f ca="1" t="shared" si="29"/>
        <v>0</v>
      </c>
      <c r="AG22" s="4">
        <f ca="1" t="shared" si="30"/>
        <v>0</v>
      </c>
      <c r="AH22" s="4">
        <f ca="1" t="shared" si="31"/>
        <v>0</v>
      </c>
      <c r="AI22" s="4">
        <f ca="1" t="shared" si="32"/>
        <v>0</v>
      </c>
      <c r="AJ22" s="4">
        <f ca="1" t="shared" si="33"/>
        <v>0</v>
      </c>
      <c r="AK22" s="4">
        <f ca="1" t="shared" si="34"/>
        <v>0</v>
      </c>
      <c r="AL22" s="4">
        <f ca="1" t="shared" si="35"/>
        <v>0</v>
      </c>
      <c r="AM22" s="4">
        <f ca="1" t="shared" si="36"/>
        <v>0</v>
      </c>
      <c r="AN22" s="4">
        <f ca="1" t="shared" si="37"/>
        <v>0</v>
      </c>
      <c r="AO22" s="4">
        <f ca="1" t="shared" si="38"/>
        <v>0</v>
      </c>
      <c r="AP22" s="4">
        <f ca="1" t="shared" si="39"/>
        <v>0</v>
      </c>
      <c r="AQ22" s="4">
        <f ca="1" t="shared" si="40"/>
        <v>0</v>
      </c>
      <c r="AR22" s="4">
        <f ca="1" t="shared" si="41"/>
        <v>0</v>
      </c>
      <c r="AS22" s="4">
        <f ca="1" t="shared" si="42"/>
        <v>0</v>
      </c>
      <c r="AT22" s="4">
        <f ca="1" t="shared" si="43"/>
        <v>0</v>
      </c>
      <c r="AU22" s="4">
        <f ca="1" t="shared" si="44"/>
        <v>0</v>
      </c>
      <c r="AV22" s="4">
        <f ca="1" t="shared" si="45"/>
        <v>0</v>
      </c>
      <c r="AW22" s="4">
        <f ca="1" t="shared" si="46"/>
        <v>0</v>
      </c>
      <c r="AX22" s="4">
        <f ca="1" t="shared" si="47"/>
        <v>0</v>
      </c>
      <c r="AY22" s="4">
        <f ca="1" t="shared" si="48"/>
        <v>0</v>
      </c>
      <c r="AZ22" s="4">
        <f ca="1" t="shared" si="49"/>
        <v>0</v>
      </c>
      <c r="BA22" s="4">
        <f ca="1" t="shared" si="50"/>
        <v>0</v>
      </c>
      <c r="BB22" s="4">
        <f ca="1" t="shared" si="51"/>
        <v>0</v>
      </c>
      <c r="BC22" s="4">
        <f ca="1" t="shared" si="52"/>
        <v>0</v>
      </c>
      <c r="BD22" s="4">
        <f ca="1" t="shared" si="53"/>
        <v>0</v>
      </c>
      <c r="BE22" s="4">
        <f ca="1" t="shared" si="54"/>
        <v>0</v>
      </c>
      <c r="BF22" s="4">
        <f ca="1" t="shared" si="55"/>
        <v>0</v>
      </c>
      <c r="BG22" s="4">
        <f ca="1" t="shared" si="56"/>
        <v>0</v>
      </c>
      <c r="BH22" s="4">
        <f ca="1" t="shared" si="57"/>
        <v>0</v>
      </c>
      <c r="BI22" s="4">
        <f ca="1" t="shared" si="58"/>
        <v>0</v>
      </c>
      <c r="BJ22" s="4">
        <f ca="1" t="shared" si="59"/>
        <v>0</v>
      </c>
      <c r="BK22" s="4">
        <f ca="1" t="shared" si="60"/>
        <v>0</v>
      </c>
      <c r="BL22" s="4">
        <f ca="1" t="shared" si="61"/>
        <v>0</v>
      </c>
      <c r="BM22" s="4">
        <f ca="1" t="shared" si="62"/>
        <v>0</v>
      </c>
      <c r="BN22" s="4">
        <f ca="1" t="shared" si="63"/>
        <v>0</v>
      </c>
      <c r="BO22" s="4">
        <f ca="1" t="shared" si="64"/>
        <v>0</v>
      </c>
      <c r="BP22" s="4">
        <f ca="1" t="shared" si="65"/>
        <v>0</v>
      </c>
      <c r="BQ22" s="4" t="str">
        <f ca="1" t="shared" si="66"/>
        <v>2014/15</v>
      </c>
      <c r="BR22" s="4" t="str">
        <f ca="1" t="shared" si="67"/>
        <v>2015/16</v>
      </c>
      <c r="BS22" s="4" t="str">
        <f ca="1" t="shared" si="68"/>
        <v>2016/17</v>
      </c>
      <c r="BT22" s="4" t="str">
        <f ca="1" t="shared" si="69"/>
        <v>2017/18</v>
      </c>
      <c r="BU22" s="4" t="str">
        <f ca="1" t="shared" si="70"/>
        <v>2018/19</v>
      </c>
      <c r="BV22" s="15">
        <f ca="1">INDIRECT($BX31&amp;"!$j$40")</f>
        <v>0</v>
      </c>
      <c r="BW22" s="4">
        <f ca="1" t="shared" si="5"/>
        <v>0</v>
      </c>
      <c r="BX22" t="s">
        <v>66</v>
      </c>
    </row>
    <row r="23" spans="1:76" ht="15">
      <c r="A23" s="2">
        <v>22</v>
      </c>
      <c r="B23" s="4">
        <f ca="1" t="shared" si="0"/>
        <v>0</v>
      </c>
      <c r="C23" s="4">
        <f ca="1" t="shared" si="1"/>
        <v>0</v>
      </c>
      <c r="D23" s="4">
        <f ca="1" t="shared" si="2"/>
        <v>0</v>
      </c>
      <c r="E23" s="5">
        <f ca="1" t="shared" si="3"/>
        <v>0</v>
      </c>
      <c r="F23" s="4">
        <f ca="1" t="shared" si="6"/>
        <v>0</v>
      </c>
      <c r="G23" s="4">
        <f ca="1" t="shared" si="71"/>
        <v>0</v>
      </c>
      <c r="H23" s="15">
        <f>Заявочный_лист!$E$13</f>
        <v>0</v>
      </c>
      <c r="I23" s="4">
        <f ca="1" t="shared" si="7"/>
        <v>0</v>
      </c>
      <c r="J23" s="4">
        <f ca="1" t="shared" si="8"/>
        <v>0</v>
      </c>
      <c r="K23" s="4">
        <f ca="1" t="shared" si="9"/>
        <v>0</v>
      </c>
      <c r="L23" s="4">
        <f ca="1" t="shared" si="10"/>
        <v>0</v>
      </c>
      <c r="M23" s="4">
        <f ca="1" t="shared" si="11"/>
        <v>0</v>
      </c>
      <c r="N23" s="4">
        <f ca="1" t="shared" si="12"/>
        <v>0</v>
      </c>
      <c r="O23" s="4" t="str">
        <f ca="1" t="shared" si="13"/>
        <v>команда</v>
      </c>
      <c r="P23" s="4">
        <f ca="1" t="shared" si="14"/>
        <v>0</v>
      </c>
      <c r="Q23" s="4">
        <f ca="1" t="shared" si="15"/>
        <v>0</v>
      </c>
      <c r="R23" s="4">
        <f ca="1" t="shared" si="4"/>
        <v>0</v>
      </c>
      <c r="S23" s="4">
        <f ca="1" t="shared" si="16"/>
        <v>0</v>
      </c>
      <c r="T23" s="4">
        <f ca="1" t="shared" si="17"/>
        <v>0</v>
      </c>
      <c r="U23" s="4">
        <f ca="1" t="shared" si="18"/>
        <v>0</v>
      </c>
      <c r="V23" s="4" t="str">
        <f ca="1" t="shared" si="19"/>
        <v>Команда</v>
      </c>
      <c r="W23" s="4">
        <f ca="1" t="shared" si="20"/>
        <v>0</v>
      </c>
      <c r="X23" s="4" t="str">
        <f ca="1" t="shared" si="21"/>
        <v>Город</v>
      </c>
      <c r="Y23" s="4">
        <f ca="1" t="shared" si="22"/>
        <v>0</v>
      </c>
      <c r="Z23" s="4">
        <f ca="1" t="shared" si="23"/>
        <v>0</v>
      </c>
      <c r="AA23" s="4">
        <f ca="1" t="shared" si="24"/>
        <v>0</v>
      </c>
      <c r="AB23" s="4">
        <f ca="1" t="shared" si="25"/>
        <v>0</v>
      </c>
      <c r="AC23" s="4">
        <f ca="1" t="shared" si="26"/>
        <v>0</v>
      </c>
      <c r="AD23" s="4">
        <f ca="1" t="shared" si="27"/>
        <v>0</v>
      </c>
      <c r="AE23" s="4">
        <f ca="1" t="shared" si="28"/>
        <v>0</v>
      </c>
      <c r="AF23" s="4">
        <f ca="1" t="shared" si="29"/>
        <v>0</v>
      </c>
      <c r="AG23" s="4">
        <f ca="1" t="shared" si="30"/>
        <v>0</v>
      </c>
      <c r="AH23" s="4">
        <f ca="1" t="shared" si="31"/>
        <v>0</v>
      </c>
      <c r="AI23" s="4">
        <f ca="1" t="shared" si="32"/>
        <v>0</v>
      </c>
      <c r="AJ23" s="4">
        <f ca="1" t="shared" si="33"/>
        <v>0</v>
      </c>
      <c r="AK23" s="4">
        <f ca="1" t="shared" si="34"/>
        <v>0</v>
      </c>
      <c r="AL23" s="4">
        <f ca="1" t="shared" si="35"/>
        <v>0</v>
      </c>
      <c r="AM23" s="4">
        <f ca="1" t="shared" si="36"/>
        <v>0</v>
      </c>
      <c r="AN23" s="4">
        <f ca="1" t="shared" si="37"/>
        <v>0</v>
      </c>
      <c r="AO23" s="4">
        <f ca="1" t="shared" si="38"/>
        <v>0</v>
      </c>
      <c r="AP23" s="4">
        <f ca="1" t="shared" si="39"/>
        <v>0</v>
      </c>
      <c r="AQ23" s="4">
        <f ca="1" t="shared" si="40"/>
        <v>0</v>
      </c>
      <c r="AR23" s="4">
        <f ca="1" t="shared" si="41"/>
        <v>0</v>
      </c>
      <c r="AS23" s="4">
        <f ca="1" t="shared" si="42"/>
        <v>0</v>
      </c>
      <c r="AT23" s="4">
        <f ca="1" t="shared" si="43"/>
        <v>0</v>
      </c>
      <c r="AU23" s="4">
        <f ca="1" t="shared" si="44"/>
        <v>0</v>
      </c>
      <c r="AV23" s="4">
        <f ca="1" t="shared" si="45"/>
        <v>0</v>
      </c>
      <c r="AW23" s="4">
        <f ca="1" t="shared" si="46"/>
        <v>0</v>
      </c>
      <c r="AX23" s="4">
        <f ca="1" t="shared" si="47"/>
        <v>0</v>
      </c>
      <c r="AY23" s="4">
        <f ca="1" t="shared" si="48"/>
        <v>0</v>
      </c>
      <c r="AZ23" s="4">
        <f ca="1" t="shared" si="49"/>
        <v>0</v>
      </c>
      <c r="BA23" s="4">
        <f ca="1" t="shared" si="50"/>
        <v>0</v>
      </c>
      <c r="BB23" s="4">
        <f ca="1" t="shared" si="51"/>
        <v>0</v>
      </c>
      <c r="BC23" s="4">
        <f ca="1" t="shared" si="52"/>
        <v>0</v>
      </c>
      <c r="BD23" s="4">
        <f ca="1" t="shared" si="53"/>
        <v>0</v>
      </c>
      <c r="BE23" s="4">
        <f ca="1" t="shared" si="54"/>
        <v>0</v>
      </c>
      <c r="BF23" s="4">
        <f ca="1" t="shared" si="55"/>
        <v>0</v>
      </c>
      <c r="BG23" s="4">
        <f ca="1" t="shared" si="56"/>
        <v>0</v>
      </c>
      <c r="BH23" s="4">
        <f ca="1" t="shared" si="57"/>
        <v>0</v>
      </c>
      <c r="BI23" s="4">
        <f ca="1" t="shared" si="58"/>
        <v>0</v>
      </c>
      <c r="BJ23" s="4">
        <f ca="1" t="shared" si="59"/>
        <v>0</v>
      </c>
      <c r="BK23" s="4">
        <f ca="1" t="shared" si="60"/>
        <v>0</v>
      </c>
      <c r="BL23" s="4">
        <f ca="1" t="shared" si="61"/>
        <v>0</v>
      </c>
      <c r="BM23" s="4">
        <f ca="1" t="shared" si="62"/>
        <v>0</v>
      </c>
      <c r="BN23" s="4">
        <f ca="1" t="shared" si="63"/>
        <v>0</v>
      </c>
      <c r="BO23" s="4">
        <f ca="1" t="shared" si="64"/>
        <v>0</v>
      </c>
      <c r="BP23" s="4">
        <f ca="1" t="shared" si="65"/>
        <v>0</v>
      </c>
      <c r="BQ23" s="4" t="str">
        <f ca="1" t="shared" si="66"/>
        <v>2014/15</v>
      </c>
      <c r="BR23" s="4" t="str">
        <f ca="1" t="shared" si="67"/>
        <v>2015/16</v>
      </c>
      <c r="BS23" s="4" t="str">
        <f ca="1" t="shared" si="68"/>
        <v>2016/17</v>
      </c>
      <c r="BT23" s="4" t="str">
        <f ca="1" t="shared" si="69"/>
        <v>2017/18</v>
      </c>
      <c r="BU23" s="4" t="str">
        <f ca="1" t="shared" si="70"/>
        <v>2018/19</v>
      </c>
      <c r="BV23" s="15">
        <f ca="1">INDIRECT($BX31&amp;"!$j$41")</f>
        <v>0</v>
      </c>
      <c r="BW23" s="4">
        <f ca="1" t="shared" si="5"/>
        <v>0</v>
      </c>
      <c r="BX23" t="s">
        <v>67</v>
      </c>
    </row>
    <row r="24" spans="1:76" ht="15">
      <c r="A24" s="2">
        <v>23</v>
      </c>
      <c r="B24" s="4">
        <f ca="1" t="shared" si="0"/>
        <v>0</v>
      </c>
      <c r="C24" s="4">
        <f ca="1" t="shared" si="1"/>
        <v>0</v>
      </c>
      <c r="D24" s="4">
        <f ca="1" t="shared" si="2"/>
        <v>0</v>
      </c>
      <c r="E24" s="5">
        <f ca="1" t="shared" si="3"/>
        <v>0</v>
      </c>
      <c r="F24" s="4">
        <f ca="1" t="shared" si="6"/>
        <v>0</v>
      </c>
      <c r="G24" s="4">
        <f ca="1" t="shared" si="71"/>
        <v>0</v>
      </c>
      <c r="H24" s="15">
        <f>Заявочный_лист!$E$13</f>
        <v>0</v>
      </c>
      <c r="I24" s="4">
        <f ca="1" t="shared" si="7"/>
        <v>0</v>
      </c>
      <c r="J24" s="4">
        <f ca="1" t="shared" si="8"/>
        <v>0</v>
      </c>
      <c r="K24" s="4">
        <f ca="1" t="shared" si="9"/>
        <v>0</v>
      </c>
      <c r="L24" s="4">
        <f ca="1" t="shared" si="10"/>
        <v>0</v>
      </c>
      <c r="M24" s="4">
        <f ca="1" t="shared" si="11"/>
        <v>0</v>
      </c>
      <c r="N24" s="4">
        <f ca="1" t="shared" si="12"/>
        <v>0</v>
      </c>
      <c r="O24" s="4" t="str">
        <f ca="1" t="shared" si="13"/>
        <v>команда</v>
      </c>
      <c r="P24" s="4">
        <f ca="1" t="shared" si="14"/>
        <v>0</v>
      </c>
      <c r="Q24" s="4">
        <f ca="1" t="shared" si="15"/>
        <v>0</v>
      </c>
      <c r="R24" s="4">
        <f ca="1" t="shared" si="4"/>
        <v>0</v>
      </c>
      <c r="S24" s="4">
        <f ca="1" t="shared" si="16"/>
        <v>0</v>
      </c>
      <c r="T24" s="4">
        <f ca="1" t="shared" si="17"/>
        <v>0</v>
      </c>
      <c r="U24" s="4">
        <f ca="1" t="shared" si="18"/>
        <v>0</v>
      </c>
      <c r="V24" s="4" t="str">
        <f ca="1" t="shared" si="19"/>
        <v>Команда</v>
      </c>
      <c r="W24" s="4">
        <f ca="1" t="shared" si="20"/>
        <v>0</v>
      </c>
      <c r="X24" s="4" t="str">
        <f ca="1" t="shared" si="21"/>
        <v>Город</v>
      </c>
      <c r="Y24" s="4">
        <f ca="1" t="shared" si="22"/>
        <v>0</v>
      </c>
      <c r="Z24" s="4">
        <f ca="1" t="shared" si="23"/>
        <v>0</v>
      </c>
      <c r="AA24" s="4">
        <f ca="1" t="shared" si="24"/>
        <v>0</v>
      </c>
      <c r="AB24" s="4">
        <f ca="1" t="shared" si="25"/>
        <v>0</v>
      </c>
      <c r="AC24" s="4">
        <f ca="1" t="shared" si="26"/>
        <v>0</v>
      </c>
      <c r="AD24" s="4">
        <f ca="1" t="shared" si="27"/>
        <v>0</v>
      </c>
      <c r="AE24" s="4">
        <f ca="1" t="shared" si="28"/>
        <v>0</v>
      </c>
      <c r="AF24" s="4">
        <f ca="1" t="shared" si="29"/>
        <v>0</v>
      </c>
      <c r="AG24" s="4">
        <f ca="1" t="shared" si="30"/>
        <v>0</v>
      </c>
      <c r="AH24" s="4">
        <f ca="1" t="shared" si="31"/>
        <v>0</v>
      </c>
      <c r="AI24" s="4">
        <f ca="1" t="shared" si="32"/>
        <v>0</v>
      </c>
      <c r="AJ24" s="4">
        <f ca="1" t="shared" si="33"/>
        <v>0</v>
      </c>
      <c r="AK24" s="4">
        <f ca="1" t="shared" si="34"/>
        <v>0</v>
      </c>
      <c r="AL24" s="4">
        <f ca="1" t="shared" si="35"/>
        <v>0</v>
      </c>
      <c r="AM24" s="4">
        <f ca="1" t="shared" si="36"/>
        <v>0</v>
      </c>
      <c r="AN24" s="4">
        <f ca="1" t="shared" si="37"/>
        <v>0</v>
      </c>
      <c r="AO24" s="4">
        <f ca="1" t="shared" si="38"/>
        <v>0</v>
      </c>
      <c r="AP24" s="4">
        <f ca="1" t="shared" si="39"/>
        <v>0</v>
      </c>
      <c r="AQ24" s="4">
        <f ca="1" t="shared" si="40"/>
        <v>0</v>
      </c>
      <c r="AR24" s="4">
        <f ca="1" t="shared" si="41"/>
        <v>0</v>
      </c>
      <c r="AS24" s="4">
        <f ca="1" t="shared" si="42"/>
        <v>0</v>
      </c>
      <c r="AT24" s="4">
        <f ca="1" t="shared" si="43"/>
        <v>0</v>
      </c>
      <c r="AU24" s="4">
        <f ca="1" t="shared" si="44"/>
        <v>0</v>
      </c>
      <c r="AV24" s="4">
        <f ca="1" t="shared" si="45"/>
        <v>0</v>
      </c>
      <c r="AW24" s="4">
        <f ca="1" t="shared" si="46"/>
        <v>0</v>
      </c>
      <c r="AX24" s="4">
        <f ca="1" t="shared" si="47"/>
        <v>0</v>
      </c>
      <c r="AY24" s="4">
        <f ca="1" t="shared" si="48"/>
        <v>0</v>
      </c>
      <c r="AZ24" s="4">
        <f ca="1" t="shared" si="49"/>
        <v>0</v>
      </c>
      <c r="BA24" s="4">
        <f ca="1" t="shared" si="50"/>
        <v>0</v>
      </c>
      <c r="BB24" s="4">
        <f ca="1" t="shared" si="51"/>
        <v>0</v>
      </c>
      <c r="BC24" s="4">
        <f ca="1" t="shared" si="52"/>
        <v>0</v>
      </c>
      <c r="BD24" s="4">
        <f ca="1" t="shared" si="53"/>
        <v>0</v>
      </c>
      <c r="BE24" s="4">
        <f ca="1" t="shared" si="54"/>
        <v>0</v>
      </c>
      <c r="BF24" s="4">
        <f ca="1" t="shared" si="55"/>
        <v>0</v>
      </c>
      <c r="BG24" s="4">
        <f ca="1" t="shared" si="56"/>
        <v>0</v>
      </c>
      <c r="BH24" s="4">
        <f ca="1" t="shared" si="57"/>
        <v>0</v>
      </c>
      <c r="BI24" s="4">
        <f ca="1" t="shared" si="58"/>
        <v>0</v>
      </c>
      <c r="BJ24" s="4">
        <f ca="1" t="shared" si="59"/>
        <v>0</v>
      </c>
      <c r="BK24" s="4">
        <f ca="1" t="shared" si="60"/>
        <v>0</v>
      </c>
      <c r="BL24" s="4">
        <f ca="1" t="shared" si="61"/>
        <v>0</v>
      </c>
      <c r="BM24" s="4">
        <f ca="1" t="shared" si="62"/>
        <v>0</v>
      </c>
      <c r="BN24" s="4">
        <f ca="1" t="shared" si="63"/>
        <v>0</v>
      </c>
      <c r="BO24" s="4">
        <f ca="1" t="shared" si="64"/>
        <v>0</v>
      </c>
      <c r="BP24" s="4">
        <f ca="1" t="shared" si="65"/>
        <v>0</v>
      </c>
      <c r="BQ24" s="4" t="str">
        <f ca="1" t="shared" si="66"/>
        <v>2014/15</v>
      </c>
      <c r="BR24" s="4" t="str">
        <f ca="1" t="shared" si="67"/>
        <v>2015/16</v>
      </c>
      <c r="BS24" s="4" t="str">
        <f ca="1" t="shared" si="68"/>
        <v>2016/17</v>
      </c>
      <c r="BT24" s="4" t="str">
        <f ca="1" t="shared" si="69"/>
        <v>2017/18</v>
      </c>
      <c r="BU24" s="4" t="str">
        <f ca="1" t="shared" si="70"/>
        <v>2018/19</v>
      </c>
      <c r="BV24" s="15">
        <f ca="1">INDIRECT($BX31&amp;"!$j$42")</f>
        <v>0</v>
      </c>
      <c r="BW24" s="4">
        <f ca="1" t="shared" si="5"/>
        <v>0</v>
      </c>
      <c r="BX24" t="s">
        <v>68</v>
      </c>
    </row>
    <row r="25" spans="1:76" ht="15">
      <c r="A25" s="2">
        <v>24</v>
      </c>
      <c r="B25" s="4">
        <f ca="1" t="shared" si="0"/>
        <v>0</v>
      </c>
      <c r="C25" s="4">
        <f ca="1" t="shared" si="1"/>
        <v>0</v>
      </c>
      <c r="D25" s="4">
        <f ca="1" t="shared" si="2"/>
        <v>0</v>
      </c>
      <c r="E25" s="5">
        <f ca="1" t="shared" si="3"/>
        <v>0</v>
      </c>
      <c r="F25" s="4">
        <f ca="1" t="shared" si="6"/>
        <v>0</v>
      </c>
      <c r="G25" s="4">
        <f ca="1" t="shared" si="71"/>
        <v>0</v>
      </c>
      <c r="H25" s="15">
        <f>Заявочный_лист!$E$13</f>
        <v>0</v>
      </c>
      <c r="I25" s="4">
        <f ca="1" t="shared" si="7"/>
        <v>0</v>
      </c>
      <c r="J25" s="4">
        <f ca="1" t="shared" si="8"/>
        <v>0</v>
      </c>
      <c r="K25" s="4">
        <f ca="1" t="shared" si="9"/>
        <v>0</v>
      </c>
      <c r="L25" s="4">
        <f ca="1" t="shared" si="10"/>
        <v>0</v>
      </c>
      <c r="M25" s="4">
        <f ca="1" t="shared" si="11"/>
        <v>0</v>
      </c>
      <c r="N25" s="4">
        <f ca="1" t="shared" si="12"/>
        <v>0</v>
      </c>
      <c r="O25" s="4" t="str">
        <f ca="1" t="shared" si="13"/>
        <v>команда</v>
      </c>
      <c r="P25" s="4">
        <f ca="1" t="shared" si="14"/>
        <v>0</v>
      </c>
      <c r="Q25" s="4">
        <f ca="1" t="shared" si="15"/>
        <v>0</v>
      </c>
      <c r="R25" s="4">
        <f ca="1" t="shared" si="4"/>
        <v>0</v>
      </c>
      <c r="S25" s="4">
        <f ca="1" t="shared" si="16"/>
        <v>0</v>
      </c>
      <c r="T25" s="4">
        <f ca="1" t="shared" si="17"/>
        <v>0</v>
      </c>
      <c r="U25" s="4">
        <f ca="1" t="shared" si="18"/>
        <v>0</v>
      </c>
      <c r="V25" s="4" t="str">
        <f ca="1" t="shared" si="19"/>
        <v>Команда</v>
      </c>
      <c r="W25" s="4">
        <f ca="1" t="shared" si="20"/>
        <v>0</v>
      </c>
      <c r="X25" s="4" t="str">
        <f ca="1" t="shared" si="21"/>
        <v>Город</v>
      </c>
      <c r="Y25" s="4">
        <f ca="1" t="shared" si="22"/>
        <v>0</v>
      </c>
      <c r="Z25" s="4">
        <f ca="1" t="shared" si="23"/>
        <v>0</v>
      </c>
      <c r="AA25" s="4">
        <f ca="1" t="shared" si="24"/>
        <v>0</v>
      </c>
      <c r="AB25" s="4">
        <f ca="1" t="shared" si="25"/>
        <v>0</v>
      </c>
      <c r="AC25" s="4">
        <f ca="1" t="shared" si="26"/>
        <v>0</v>
      </c>
      <c r="AD25" s="4">
        <f ca="1" t="shared" si="27"/>
        <v>0</v>
      </c>
      <c r="AE25" s="4">
        <f ca="1" t="shared" si="28"/>
        <v>0</v>
      </c>
      <c r="AF25" s="4">
        <f ca="1" t="shared" si="29"/>
        <v>0</v>
      </c>
      <c r="AG25" s="4">
        <f ca="1" t="shared" si="30"/>
        <v>0</v>
      </c>
      <c r="AH25" s="4">
        <f ca="1" t="shared" si="31"/>
        <v>0</v>
      </c>
      <c r="AI25" s="4">
        <f ca="1" t="shared" si="32"/>
        <v>0</v>
      </c>
      <c r="AJ25" s="4">
        <f ca="1" t="shared" si="33"/>
        <v>0</v>
      </c>
      <c r="AK25" s="4">
        <f ca="1" t="shared" si="34"/>
        <v>0</v>
      </c>
      <c r="AL25" s="4">
        <f ca="1" t="shared" si="35"/>
        <v>0</v>
      </c>
      <c r="AM25" s="4">
        <f ca="1" t="shared" si="36"/>
        <v>0</v>
      </c>
      <c r="AN25" s="4">
        <f ca="1" t="shared" si="37"/>
        <v>0</v>
      </c>
      <c r="AO25" s="4">
        <f ca="1" t="shared" si="38"/>
        <v>0</v>
      </c>
      <c r="AP25" s="4">
        <f ca="1" t="shared" si="39"/>
        <v>0</v>
      </c>
      <c r="AQ25" s="4">
        <f ca="1" t="shared" si="40"/>
        <v>0</v>
      </c>
      <c r="AR25" s="4">
        <f ca="1" t="shared" si="41"/>
        <v>0</v>
      </c>
      <c r="AS25" s="4">
        <f ca="1" t="shared" si="42"/>
        <v>0</v>
      </c>
      <c r="AT25" s="4">
        <f ca="1" t="shared" si="43"/>
        <v>0</v>
      </c>
      <c r="AU25" s="4">
        <f ca="1" t="shared" si="44"/>
        <v>0</v>
      </c>
      <c r="AV25" s="4">
        <f ca="1" t="shared" si="45"/>
        <v>0</v>
      </c>
      <c r="AW25" s="4">
        <f ca="1" t="shared" si="46"/>
        <v>0</v>
      </c>
      <c r="AX25" s="4">
        <f ca="1" t="shared" si="47"/>
        <v>0</v>
      </c>
      <c r="AY25" s="4">
        <f ca="1" t="shared" si="48"/>
        <v>0</v>
      </c>
      <c r="AZ25" s="4">
        <f ca="1" t="shared" si="49"/>
        <v>0</v>
      </c>
      <c r="BA25" s="4">
        <f ca="1" t="shared" si="50"/>
        <v>0</v>
      </c>
      <c r="BB25" s="4">
        <f ca="1" t="shared" si="51"/>
        <v>0</v>
      </c>
      <c r="BC25" s="4">
        <f ca="1" t="shared" si="52"/>
        <v>0</v>
      </c>
      <c r="BD25" s="4">
        <f ca="1" t="shared" si="53"/>
        <v>0</v>
      </c>
      <c r="BE25" s="4">
        <f ca="1" t="shared" si="54"/>
        <v>0</v>
      </c>
      <c r="BF25" s="4">
        <f ca="1" t="shared" si="55"/>
        <v>0</v>
      </c>
      <c r="BG25" s="4">
        <f ca="1" t="shared" si="56"/>
        <v>0</v>
      </c>
      <c r="BH25" s="4">
        <f ca="1" t="shared" si="57"/>
        <v>0</v>
      </c>
      <c r="BI25" s="4">
        <f ca="1" t="shared" si="58"/>
        <v>0</v>
      </c>
      <c r="BJ25" s="4">
        <f ca="1" t="shared" si="59"/>
        <v>0</v>
      </c>
      <c r="BK25" s="4">
        <f ca="1" t="shared" si="60"/>
        <v>0</v>
      </c>
      <c r="BL25" s="4">
        <f ca="1" t="shared" si="61"/>
        <v>0</v>
      </c>
      <c r="BM25" s="4">
        <f ca="1" t="shared" si="62"/>
        <v>0</v>
      </c>
      <c r="BN25" s="4">
        <f ca="1" t="shared" si="63"/>
        <v>0</v>
      </c>
      <c r="BO25" s="4">
        <f ca="1" t="shared" si="64"/>
        <v>0</v>
      </c>
      <c r="BP25" s="4">
        <f ca="1" t="shared" si="65"/>
        <v>0</v>
      </c>
      <c r="BQ25" s="4" t="str">
        <f ca="1" t="shared" si="66"/>
        <v>2014/15</v>
      </c>
      <c r="BR25" s="4" t="str">
        <f ca="1" t="shared" si="67"/>
        <v>2015/16</v>
      </c>
      <c r="BS25" s="4" t="str">
        <f ca="1" t="shared" si="68"/>
        <v>2016/17</v>
      </c>
      <c r="BT25" s="4" t="str">
        <f ca="1" t="shared" si="69"/>
        <v>2017/18</v>
      </c>
      <c r="BU25" s="4" t="str">
        <f ca="1" t="shared" si="70"/>
        <v>2018/19</v>
      </c>
      <c r="BV25" s="15">
        <f ca="1">INDIRECT($BX31&amp;"!$j$43")</f>
        <v>0</v>
      </c>
      <c r="BW25" s="4">
        <f ca="1" t="shared" si="5"/>
        <v>0</v>
      </c>
      <c r="BX25" t="s">
        <v>69</v>
      </c>
    </row>
    <row r="26" spans="1:76" ht="15">
      <c r="A26" s="2">
        <v>25</v>
      </c>
      <c r="B26" s="4">
        <f ca="1" t="shared" si="0"/>
        <v>0</v>
      </c>
      <c r="C26" s="4">
        <f ca="1" t="shared" si="1"/>
        <v>0</v>
      </c>
      <c r="D26" s="4">
        <f ca="1" t="shared" si="2"/>
        <v>0</v>
      </c>
      <c r="E26" s="5">
        <f ca="1" t="shared" si="3"/>
        <v>0</v>
      </c>
      <c r="F26" s="4">
        <f ca="1" t="shared" si="6"/>
        <v>0</v>
      </c>
      <c r="G26" s="4">
        <f ca="1" t="shared" si="71"/>
        <v>0</v>
      </c>
      <c r="H26" s="15">
        <f>Заявочный_лист!$E$13</f>
        <v>0</v>
      </c>
      <c r="I26" s="4">
        <f ca="1" t="shared" si="7"/>
        <v>0</v>
      </c>
      <c r="J26" s="4">
        <f ca="1" t="shared" si="8"/>
        <v>0</v>
      </c>
      <c r="K26" s="4">
        <f ca="1" t="shared" si="9"/>
        <v>0</v>
      </c>
      <c r="L26" s="4">
        <f ca="1" t="shared" si="10"/>
        <v>0</v>
      </c>
      <c r="M26" s="4">
        <f ca="1" t="shared" si="11"/>
        <v>0</v>
      </c>
      <c r="N26" s="4">
        <f ca="1" t="shared" si="12"/>
        <v>0</v>
      </c>
      <c r="O26" s="4" t="str">
        <f ca="1" t="shared" si="13"/>
        <v>команда</v>
      </c>
      <c r="P26" s="4">
        <f ca="1" t="shared" si="14"/>
        <v>0</v>
      </c>
      <c r="Q26" s="4">
        <f ca="1" t="shared" si="15"/>
        <v>0</v>
      </c>
      <c r="R26" s="4">
        <f ca="1" t="shared" si="4"/>
        <v>0</v>
      </c>
      <c r="S26" s="4">
        <f ca="1" t="shared" si="16"/>
        <v>0</v>
      </c>
      <c r="T26" s="4">
        <f ca="1" t="shared" si="17"/>
        <v>0</v>
      </c>
      <c r="U26" s="4">
        <f ca="1" t="shared" si="18"/>
        <v>0</v>
      </c>
      <c r="V26" s="4" t="str">
        <f ca="1" t="shared" si="19"/>
        <v>Команда</v>
      </c>
      <c r="W26" s="4">
        <f ca="1" t="shared" si="20"/>
        <v>0</v>
      </c>
      <c r="X26" s="4" t="str">
        <f ca="1" t="shared" si="21"/>
        <v>Город</v>
      </c>
      <c r="Y26" s="4">
        <f ca="1" t="shared" si="22"/>
        <v>0</v>
      </c>
      <c r="Z26" s="4">
        <f ca="1" t="shared" si="23"/>
        <v>0</v>
      </c>
      <c r="AA26" s="4">
        <f ca="1" t="shared" si="24"/>
        <v>0</v>
      </c>
      <c r="AB26" s="4">
        <f ca="1" t="shared" si="25"/>
        <v>0</v>
      </c>
      <c r="AC26" s="4">
        <f ca="1" t="shared" si="26"/>
        <v>0</v>
      </c>
      <c r="AD26" s="4">
        <f ca="1" t="shared" si="27"/>
        <v>0</v>
      </c>
      <c r="AE26" s="4">
        <f ca="1" t="shared" si="28"/>
        <v>0</v>
      </c>
      <c r="AF26" s="4">
        <f ca="1" t="shared" si="29"/>
        <v>0</v>
      </c>
      <c r="AG26" s="4">
        <f ca="1" t="shared" si="30"/>
        <v>0</v>
      </c>
      <c r="AH26" s="4">
        <f ca="1" t="shared" si="31"/>
        <v>0</v>
      </c>
      <c r="AI26" s="4">
        <f ca="1" t="shared" si="32"/>
        <v>0</v>
      </c>
      <c r="AJ26" s="4">
        <f ca="1" t="shared" si="33"/>
        <v>0</v>
      </c>
      <c r="AK26" s="4">
        <f ca="1" t="shared" si="34"/>
        <v>0</v>
      </c>
      <c r="AL26" s="4">
        <f ca="1" t="shared" si="35"/>
        <v>0</v>
      </c>
      <c r="AM26" s="4">
        <f ca="1" t="shared" si="36"/>
        <v>0</v>
      </c>
      <c r="AN26" s="4">
        <f ca="1" t="shared" si="37"/>
        <v>0</v>
      </c>
      <c r="AO26" s="4">
        <f ca="1" t="shared" si="38"/>
        <v>0</v>
      </c>
      <c r="AP26" s="4">
        <f ca="1" t="shared" si="39"/>
        <v>0</v>
      </c>
      <c r="AQ26" s="4">
        <f ca="1" t="shared" si="40"/>
        <v>0</v>
      </c>
      <c r="AR26" s="4">
        <f ca="1" t="shared" si="41"/>
        <v>0</v>
      </c>
      <c r="AS26" s="4">
        <f ca="1" t="shared" si="42"/>
        <v>0</v>
      </c>
      <c r="AT26" s="4">
        <f ca="1" t="shared" si="43"/>
        <v>0</v>
      </c>
      <c r="AU26" s="4">
        <f ca="1" t="shared" si="44"/>
        <v>0</v>
      </c>
      <c r="AV26" s="4">
        <f ca="1" t="shared" si="45"/>
        <v>0</v>
      </c>
      <c r="AW26" s="4">
        <f ca="1" t="shared" si="46"/>
        <v>0</v>
      </c>
      <c r="AX26" s="4">
        <f ca="1" t="shared" si="47"/>
        <v>0</v>
      </c>
      <c r="AY26" s="4">
        <f ca="1" t="shared" si="48"/>
        <v>0</v>
      </c>
      <c r="AZ26" s="4">
        <f ca="1" t="shared" si="49"/>
        <v>0</v>
      </c>
      <c r="BA26" s="4">
        <f ca="1" t="shared" si="50"/>
        <v>0</v>
      </c>
      <c r="BB26" s="4">
        <f ca="1" t="shared" si="51"/>
        <v>0</v>
      </c>
      <c r="BC26" s="4">
        <f ca="1" t="shared" si="52"/>
        <v>0</v>
      </c>
      <c r="BD26" s="4">
        <f ca="1" t="shared" si="53"/>
        <v>0</v>
      </c>
      <c r="BE26" s="4">
        <f ca="1" t="shared" si="54"/>
        <v>0</v>
      </c>
      <c r="BF26" s="4">
        <f ca="1" t="shared" si="55"/>
        <v>0</v>
      </c>
      <c r="BG26" s="4">
        <f ca="1" t="shared" si="56"/>
        <v>0</v>
      </c>
      <c r="BH26" s="4">
        <f ca="1" t="shared" si="57"/>
        <v>0</v>
      </c>
      <c r="BI26" s="4">
        <f ca="1" t="shared" si="58"/>
        <v>0</v>
      </c>
      <c r="BJ26" s="4">
        <f ca="1" t="shared" si="59"/>
        <v>0</v>
      </c>
      <c r="BK26" s="4">
        <f ca="1" t="shared" si="60"/>
        <v>0</v>
      </c>
      <c r="BL26" s="4">
        <f ca="1" t="shared" si="61"/>
        <v>0</v>
      </c>
      <c r="BM26" s="4">
        <f ca="1" t="shared" si="62"/>
        <v>0</v>
      </c>
      <c r="BN26" s="4">
        <f ca="1" t="shared" si="63"/>
        <v>0</v>
      </c>
      <c r="BO26" s="4">
        <f ca="1" t="shared" si="64"/>
        <v>0</v>
      </c>
      <c r="BP26" s="4">
        <f ca="1" t="shared" si="65"/>
        <v>0</v>
      </c>
      <c r="BQ26" s="4" t="str">
        <f ca="1" t="shared" si="66"/>
        <v>2014/15</v>
      </c>
      <c r="BR26" s="4" t="str">
        <f ca="1" t="shared" si="67"/>
        <v>2015/16</v>
      </c>
      <c r="BS26" s="4" t="str">
        <f ca="1" t="shared" si="68"/>
        <v>2016/17</v>
      </c>
      <c r="BT26" s="4" t="str">
        <f ca="1" t="shared" si="69"/>
        <v>2017/18</v>
      </c>
      <c r="BU26" s="4" t="str">
        <f ca="1" t="shared" si="70"/>
        <v>2018/19</v>
      </c>
      <c r="BV26" s="15">
        <f ca="1">INDIRECT($BX31&amp;"!$j$44")</f>
        <v>0</v>
      </c>
      <c r="BW26" s="4">
        <f ca="1" t="shared" si="5"/>
        <v>0</v>
      </c>
      <c r="BX26" t="s">
        <v>70</v>
      </c>
    </row>
    <row r="27" spans="1:76" ht="15">
      <c r="A27" s="2">
        <v>26</v>
      </c>
      <c r="B27" s="4">
        <f ca="1" t="shared" si="0"/>
        <v>0</v>
      </c>
      <c r="C27" s="4">
        <f ca="1" t="shared" si="1"/>
        <v>0</v>
      </c>
      <c r="D27" s="4">
        <f ca="1" t="shared" si="2"/>
        <v>0</v>
      </c>
      <c r="E27" s="5">
        <f ca="1" t="shared" si="3"/>
        <v>0</v>
      </c>
      <c r="F27" s="4">
        <f ca="1" t="shared" si="6"/>
        <v>0</v>
      </c>
      <c r="G27" s="4">
        <f ca="1" t="shared" si="71"/>
        <v>0</v>
      </c>
      <c r="H27" s="15">
        <f>Заявочный_лист!$E$13</f>
        <v>0</v>
      </c>
      <c r="I27" s="4">
        <f ca="1" t="shared" si="7"/>
        <v>0</v>
      </c>
      <c r="J27" s="4">
        <f ca="1" t="shared" si="8"/>
        <v>0</v>
      </c>
      <c r="K27" s="4">
        <f ca="1" t="shared" si="9"/>
        <v>0</v>
      </c>
      <c r="L27" s="4">
        <f ca="1" t="shared" si="10"/>
        <v>0</v>
      </c>
      <c r="M27" s="4">
        <f ca="1" t="shared" si="11"/>
        <v>0</v>
      </c>
      <c r="N27" s="4">
        <f ca="1" t="shared" si="12"/>
        <v>0</v>
      </c>
      <c r="O27" s="4" t="str">
        <f ca="1" t="shared" si="13"/>
        <v>команда</v>
      </c>
      <c r="P27" s="4">
        <f ca="1" t="shared" si="14"/>
        <v>0</v>
      </c>
      <c r="Q27" s="4">
        <f ca="1" t="shared" si="15"/>
        <v>0</v>
      </c>
      <c r="R27" s="4">
        <f ca="1" t="shared" si="4"/>
        <v>0</v>
      </c>
      <c r="S27" s="4">
        <f ca="1" t="shared" si="16"/>
        <v>0</v>
      </c>
      <c r="T27" s="4">
        <f ca="1" t="shared" si="17"/>
        <v>0</v>
      </c>
      <c r="U27" s="4">
        <f ca="1" t="shared" si="18"/>
        <v>0</v>
      </c>
      <c r="V27" s="4" t="str">
        <f ca="1" t="shared" si="19"/>
        <v>Команда</v>
      </c>
      <c r="W27" s="4">
        <f ca="1" t="shared" si="20"/>
        <v>0</v>
      </c>
      <c r="X27" s="4" t="str">
        <f ca="1" t="shared" si="21"/>
        <v>Город</v>
      </c>
      <c r="Y27" s="4">
        <f ca="1" t="shared" si="22"/>
        <v>0</v>
      </c>
      <c r="Z27" s="4">
        <f ca="1" t="shared" si="23"/>
        <v>0</v>
      </c>
      <c r="AA27" s="4">
        <f ca="1" t="shared" si="24"/>
        <v>0</v>
      </c>
      <c r="AB27" s="4">
        <f ca="1" t="shared" si="25"/>
        <v>0</v>
      </c>
      <c r="AC27" s="4">
        <f ca="1" t="shared" si="26"/>
        <v>0</v>
      </c>
      <c r="AD27" s="4">
        <f ca="1" t="shared" si="27"/>
        <v>0</v>
      </c>
      <c r="AE27" s="4">
        <f ca="1" t="shared" si="28"/>
        <v>0</v>
      </c>
      <c r="AF27" s="4">
        <f ca="1" t="shared" si="29"/>
        <v>0</v>
      </c>
      <c r="AG27" s="4">
        <f ca="1" t="shared" si="30"/>
        <v>0</v>
      </c>
      <c r="AH27" s="4">
        <f ca="1" t="shared" si="31"/>
        <v>0</v>
      </c>
      <c r="AI27" s="4">
        <f ca="1" t="shared" si="32"/>
        <v>0</v>
      </c>
      <c r="AJ27" s="4">
        <f ca="1" t="shared" si="33"/>
        <v>0</v>
      </c>
      <c r="AK27" s="4">
        <f ca="1" t="shared" si="34"/>
        <v>0</v>
      </c>
      <c r="AL27" s="4">
        <f ca="1" t="shared" si="35"/>
        <v>0</v>
      </c>
      <c r="AM27" s="4">
        <f ca="1" t="shared" si="36"/>
        <v>0</v>
      </c>
      <c r="AN27" s="4">
        <f ca="1" t="shared" si="37"/>
        <v>0</v>
      </c>
      <c r="AO27" s="4">
        <f ca="1" t="shared" si="38"/>
        <v>0</v>
      </c>
      <c r="AP27" s="4">
        <f ca="1" t="shared" si="39"/>
        <v>0</v>
      </c>
      <c r="AQ27" s="4">
        <f ca="1" t="shared" si="40"/>
        <v>0</v>
      </c>
      <c r="AR27" s="4">
        <f ca="1" t="shared" si="41"/>
        <v>0</v>
      </c>
      <c r="AS27" s="4">
        <f ca="1" t="shared" si="42"/>
        <v>0</v>
      </c>
      <c r="AT27" s="4">
        <f ca="1" t="shared" si="43"/>
        <v>0</v>
      </c>
      <c r="AU27" s="4">
        <f ca="1" t="shared" si="44"/>
        <v>0</v>
      </c>
      <c r="AV27" s="4">
        <f ca="1" t="shared" si="45"/>
        <v>0</v>
      </c>
      <c r="AW27" s="4">
        <f ca="1" t="shared" si="46"/>
        <v>0</v>
      </c>
      <c r="AX27" s="4">
        <f ca="1" t="shared" si="47"/>
        <v>0</v>
      </c>
      <c r="AY27" s="4">
        <f ca="1" t="shared" si="48"/>
        <v>0</v>
      </c>
      <c r="AZ27" s="4">
        <f ca="1" t="shared" si="49"/>
        <v>0</v>
      </c>
      <c r="BA27" s="4">
        <f ca="1" t="shared" si="50"/>
        <v>0</v>
      </c>
      <c r="BB27" s="4">
        <f ca="1" t="shared" si="51"/>
        <v>0</v>
      </c>
      <c r="BC27" s="4">
        <f ca="1" t="shared" si="52"/>
        <v>0</v>
      </c>
      <c r="BD27" s="4">
        <f ca="1" t="shared" si="53"/>
        <v>0</v>
      </c>
      <c r="BE27" s="4">
        <f ca="1" t="shared" si="54"/>
        <v>0</v>
      </c>
      <c r="BF27" s="4">
        <f ca="1" t="shared" si="55"/>
        <v>0</v>
      </c>
      <c r="BG27" s="4">
        <f ca="1" t="shared" si="56"/>
        <v>0</v>
      </c>
      <c r="BH27" s="4">
        <f ca="1" t="shared" si="57"/>
        <v>0</v>
      </c>
      <c r="BI27" s="4">
        <f ca="1" t="shared" si="58"/>
        <v>0</v>
      </c>
      <c r="BJ27" s="4">
        <f ca="1" t="shared" si="59"/>
        <v>0</v>
      </c>
      <c r="BK27" s="4">
        <f ca="1" t="shared" si="60"/>
        <v>0</v>
      </c>
      <c r="BL27" s="4">
        <f ca="1" t="shared" si="61"/>
        <v>0</v>
      </c>
      <c r="BM27" s="4">
        <f ca="1" t="shared" si="62"/>
        <v>0</v>
      </c>
      <c r="BN27" s="4">
        <f ca="1" t="shared" si="63"/>
        <v>0</v>
      </c>
      <c r="BO27" s="4">
        <f ca="1" t="shared" si="64"/>
        <v>0</v>
      </c>
      <c r="BP27" s="4">
        <f ca="1" t="shared" si="65"/>
        <v>0</v>
      </c>
      <c r="BQ27" s="4" t="str">
        <f ca="1" t="shared" si="66"/>
        <v>2014/15</v>
      </c>
      <c r="BR27" s="4" t="str">
        <f ca="1" t="shared" si="67"/>
        <v>2015/16</v>
      </c>
      <c r="BS27" s="4" t="str">
        <f ca="1" t="shared" si="68"/>
        <v>2016/17</v>
      </c>
      <c r="BT27" s="4" t="str">
        <f ca="1" t="shared" si="69"/>
        <v>2017/18</v>
      </c>
      <c r="BU27" s="4" t="str">
        <f ca="1" t="shared" si="70"/>
        <v>2018/19</v>
      </c>
      <c r="BV27" s="15">
        <f ca="1">INDIRECT($BX31&amp;"!$j$45")</f>
        <v>0</v>
      </c>
      <c r="BW27" s="4">
        <f ca="1" t="shared" si="5"/>
        <v>0</v>
      </c>
      <c r="BX27" t="s">
        <v>71</v>
      </c>
    </row>
    <row r="28" spans="1:76" ht="15">
      <c r="A28" s="2">
        <v>27</v>
      </c>
      <c r="B28" s="4">
        <f ca="1" t="shared" si="0"/>
        <v>0</v>
      </c>
      <c r="C28" s="4">
        <f ca="1" t="shared" si="1"/>
        <v>0</v>
      </c>
      <c r="D28" s="4">
        <f ca="1" t="shared" si="2"/>
        <v>0</v>
      </c>
      <c r="E28" s="5">
        <f ca="1" t="shared" si="3"/>
        <v>0</v>
      </c>
      <c r="F28" s="4">
        <f ca="1" t="shared" si="6"/>
        <v>0</v>
      </c>
      <c r="G28" s="4">
        <f ca="1" t="shared" si="71"/>
        <v>0</v>
      </c>
      <c r="H28" s="15">
        <f>Заявочный_лист!$E$13</f>
        <v>0</v>
      </c>
      <c r="I28" s="4">
        <f ca="1" t="shared" si="7"/>
        <v>0</v>
      </c>
      <c r="J28" s="4">
        <f ca="1" t="shared" si="8"/>
        <v>0</v>
      </c>
      <c r="K28" s="4">
        <f ca="1" t="shared" si="9"/>
        <v>0</v>
      </c>
      <c r="L28" s="4">
        <f ca="1" t="shared" si="10"/>
        <v>0</v>
      </c>
      <c r="M28" s="4">
        <f ca="1" t="shared" si="11"/>
        <v>0</v>
      </c>
      <c r="N28" s="4">
        <f ca="1" t="shared" si="12"/>
        <v>0</v>
      </c>
      <c r="O28" s="4" t="str">
        <f ca="1" t="shared" si="13"/>
        <v>команда</v>
      </c>
      <c r="P28" s="4">
        <f ca="1" t="shared" si="14"/>
        <v>0</v>
      </c>
      <c r="Q28" s="4">
        <f ca="1" t="shared" si="15"/>
        <v>0</v>
      </c>
      <c r="R28" s="4">
        <f ca="1" t="shared" si="4"/>
        <v>0</v>
      </c>
      <c r="S28" s="4">
        <f ca="1" t="shared" si="16"/>
        <v>0</v>
      </c>
      <c r="T28" s="4">
        <f ca="1" t="shared" si="17"/>
        <v>0</v>
      </c>
      <c r="U28" s="4">
        <f ca="1" t="shared" si="18"/>
        <v>0</v>
      </c>
      <c r="V28" s="4" t="str">
        <f ca="1" t="shared" si="19"/>
        <v>Команда</v>
      </c>
      <c r="W28" s="4">
        <f ca="1" t="shared" si="20"/>
        <v>0</v>
      </c>
      <c r="X28" s="4" t="str">
        <f ca="1" t="shared" si="21"/>
        <v>Город</v>
      </c>
      <c r="Y28" s="4">
        <f ca="1" t="shared" si="22"/>
        <v>0</v>
      </c>
      <c r="Z28" s="4">
        <f ca="1" t="shared" si="23"/>
        <v>0</v>
      </c>
      <c r="AA28" s="4">
        <f ca="1" t="shared" si="24"/>
        <v>0</v>
      </c>
      <c r="AB28" s="4">
        <f ca="1" t="shared" si="25"/>
        <v>0</v>
      </c>
      <c r="AC28" s="4">
        <f ca="1" t="shared" si="26"/>
        <v>0</v>
      </c>
      <c r="AD28" s="4">
        <f ca="1" t="shared" si="27"/>
        <v>0</v>
      </c>
      <c r="AE28" s="4">
        <f ca="1" t="shared" si="28"/>
        <v>0</v>
      </c>
      <c r="AF28" s="4">
        <f ca="1" t="shared" si="29"/>
        <v>0</v>
      </c>
      <c r="AG28" s="4">
        <f ca="1" t="shared" si="30"/>
        <v>0</v>
      </c>
      <c r="AH28" s="4">
        <f ca="1" t="shared" si="31"/>
        <v>0</v>
      </c>
      <c r="AI28" s="4">
        <f ca="1" t="shared" si="32"/>
        <v>0</v>
      </c>
      <c r="AJ28" s="4">
        <f ca="1" t="shared" si="33"/>
        <v>0</v>
      </c>
      <c r="AK28" s="4">
        <f ca="1" t="shared" si="34"/>
        <v>0</v>
      </c>
      <c r="AL28" s="4">
        <f ca="1" t="shared" si="35"/>
        <v>0</v>
      </c>
      <c r="AM28" s="4">
        <f ca="1" t="shared" si="36"/>
        <v>0</v>
      </c>
      <c r="AN28" s="4">
        <f ca="1" t="shared" si="37"/>
        <v>0</v>
      </c>
      <c r="AO28" s="4">
        <f ca="1" t="shared" si="38"/>
        <v>0</v>
      </c>
      <c r="AP28" s="4">
        <f ca="1" t="shared" si="39"/>
        <v>0</v>
      </c>
      <c r="AQ28" s="4">
        <f ca="1" t="shared" si="40"/>
        <v>0</v>
      </c>
      <c r="AR28" s="4">
        <f ca="1" t="shared" si="41"/>
        <v>0</v>
      </c>
      <c r="AS28" s="4">
        <f ca="1" t="shared" si="42"/>
        <v>0</v>
      </c>
      <c r="AT28" s="4">
        <f ca="1" t="shared" si="43"/>
        <v>0</v>
      </c>
      <c r="AU28" s="4">
        <f ca="1" t="shared" si="44"/>
        <v>0</v>
      </c>
      <c r="AV28" s="4">
        <f ca="1" t="shared" si="45"/>
        <v>0</v>
      </c>
      <c r="AW28" s="4">
        <f ca="1" t="shared" si="46"/>
        <v>0</v>
      </c>
      <c r="AX28" s="4">
        <f ca="1" t="shared" si="47"/>
        <v>0</v>
      </c>
      <c r="AY28" s="4">
        <f ca="1" t="shared" si="48"/>
        <v>0</v>
      </c>
      <c r="AZ28" s="4">
        <f ca="1" t="shared" si="49"/>
        <v>0</v>
      </c>
      <c r="BA28" s="4">
        <f ca="1" t="shared" si="50"/>
        <v>0</v>
      </c>
      <c r="BB28" s="4">
        <f ca="1" t="shared" si="51"/>
        <v>0</v>
      </c>
      <c r="BC28" s="4">
        <f ca="1" t="shared" si="52"/>
        <v>0</v>
      </c>
      <c r="BD28" s="4">
        <f ca="1" t="shared" si="53"/>
        <v>0</v>
      </c>
      <c r="BE28" s="4">
        <f ca="1" t="shared" si="54"/>
        <v>0</v>
      </c>
      <c r="BF28" s="4">
        <f ca="1" t="shared" si="55"/>
        <v>0</v>
      </c>
      <c r="BG28" s="4">
        <f ca="1" t="shared" si="56"/>
        <v>0</v>
      </c>
      <c r="BH28" s="4">
        <f ca="1" t="shared" si="57"/>
        <v>0</v>
      </c>
      <c r="BI28" s="4">
        <f ca="1" t="shared" si="58"/>
        <v>0</v>
      </c>
      <c r="BJ28" s="4">
        <f ca="1" t="shared" si="59"/>
        <v>0</v>
      </c>
      <c r="BK28" s="4">
        <f ca="1" t="shared" si="60"/>
        <v>0</v>
      </c>
      <c r="BL28" s="4">
        <f ca="1" t="shared" si="61"/>
        <v>0</v>
      </c>
      <c r="BM28" s="4">
        <f ca="1" t="shared" si="62"/>
        <v>0</v>
      </c>
      <c r="BN28" s="4">
        <f ca="1" t="shared" si="63"/>
        <v>0</v>
      </c>
      <c r="BO28" s="4">
        <f ca="1" t="shared" si="64"/>
        <v>0</v>
      </c>
      <c r="BP28" s="4">
        <f ca="1" t="shared" si="65"/>
        <v>0</v>
      </c>
      <c r="BQ28" s="4" t="str">
        <f ca="1" t="shared" si="66"/>
        <v>2014/15</v>
      </c>
      <c r="BR28" s="4" t="str">
        <f ca="1" t="shared" si="67"/>
        <v>2015/16</v>
      </c>
      <c r="BS28" s="4" t="str">
        <f ca="1" t="shared" si="68"/>
        <v>2016/17</v>
      </c>
      <c r="BT28" s="4" t="str">
        <f ca="1" t="shared" si="69"/>
        <v>2017/18</v>
      </c>
      <c r="BU28" s="4" t="str">
        <f ca="1" t="shared" si="70"/>
        <v>2018/19</v>
      </c>
      <c r="BV28" s="15">
        <f ca="1">INDIRECT($BX31&amp;"!$j$46")</f>
        <v>0</v>
      </c>
      <c r="BW28" s="4">
        <f ca="1" t="shared" si="5"/>
        <v>0</v>
      </c>
      <c r="BX28" t="s">
        <v>72</v>
      </c>
    </row>
    <row r="29" spans="1:76" ht="15">
      <c r="A29" s="2">
        <v>28</v>
      </c>
      <c r="B29" s="4">
        <f ca="1" t="shared" si="0"/>
        <v>0</v>
      </c>
      <c r="C29" s="4">
        <f ca="1" t="shared" si="1"/>
        <v>0</v>
      </c>
      <c r="D29" s="4">
        <f ca="1" t="shared" si="2"/>
        <v>0</v>
      </c>
      <c r="E29" s="5">
        <f ca="1" t="shared" si="3"/>
        <v>0</v>
      </c>
      <c r="F29" s="4">
        <f ca="1" t="shared" si="6"/>
        <v>0</v>
      </c>
      <c r="G29" s="4">
        <f ca="1" t="shared" si="71"/>
        <v>0</v>
      </c>
      <c r="H29" s="15">
        <f>Заявочный_лист!$E$13</f>
        <v>0</v>
      </c>
      <c r="I29" s="4">
        <f ca="1" t="shared" si="7"/>
        <v>0</v>
      </c>
      <c r="J29" s="4">
        <f ca="1" t="shared" si="8"/>
        <v>0</v>
      </c>
      <c r="K29" s="4">
        <f ca="1" t="shared" si="9"/>
        <v>0</v>
      </c>
      <c r="L29" s="4">
        <f ca="1" t="shared" si="10"/>
        <v>0</v>
      </c>
      <c r="M29" s="4">
        <f ca="1" t="shared" si="11"/>
        <v>0</v>
      </c>
      <c r="N29" s="4">
        <f ca="1" t="shared" si="12"/>
        <v>0</v>
      </c>
      <c r="O29" s="4" t="str">
        <f ca="1" t="shared" si="13"/>
        <v>команда</v>
      </c>
      <c r="P29" s="4">
        <f ca="1" t="shared" si="14"/>
        <v>0</v>
      </c>
      <c r="Q29" s="4">
        <f ca="1" t="shared" si="15"/>
        <v>0</v>
      </c>
      <c r="R29" s="4">
        <f ca="1" t="shared" si="4"/>
        <v>0</v>
      </c>
      <c r="S29" s="4">
        <f ca="1" t="shared" si="16"/>
        <v>0</v>
      </c>
      <c r="T29" s="4">
        <f ca="1" t="shared" si="17"/>
        <v>0</v>
      </c>
      <c r="U29" s="4">
        <f ca="1" t="shared" si="18"/>
        <v>0</v>
      </c>
      <c r="V29" s="4" t="str">
        <f ca="1" t="shared" si="19"/>
        <v>Команда</v>
      </c>
      <c r="W29" s="4">
        <f ca="1" t="shared" si="20"/>
        <v>0</v>
      </c>
      <c r="X29" s="4" t="str">
        <f ca="1" t="shared" si="21"/>
        <v>Город</v>
      </c>
      <c r="Y29" s="4">
        <f ca="1" t="shared" si="22"/>
        <v>0</v>
      </c>
      <c r="Z29" s="4">
        <f ca="1" t="shared" si="23"/>
        <v>0</v>
      </c>
      <c r="AA29" s="4">
        <f ca="1" t="shared" si="24"/>
        <v>0</v>
      </c>
      <c r="AB29" s="4">
        <f ca="1" t="shared" si="25"/>
        <v>0</v>
      </c>
      <c r="AC29" s="4">
        <f ca="1" t="shared" si="26"/>
        <v>0</v>
      </c>
      <c r="AD29" s="4">
        <f ca="1" t="shared" si="27"/>
        <v>0</v>
      </c>
      <c r="AE29" s="4">
        <f ca="1" t="shared" si="28"/>
        <v>0</v>
      </c>
      <c r="AF29" s="4">
        <f ca="1" t="shared" si="29"/>
        <v>0</v>
      </c>
      <c r="AG29" s="4">
        <f ca="1" t="shared" si="30"/>
        <v>0</v>
      </c>
      <c r="AH29" s="4">
        <f ca="1" t="shared" si="31"/>
        <v>0</v>
      </c>
      <c r="AI29" s="4">
        <f ca="1" t="shared" si="32"/>
        <v>0</v>
      </c>
      <c r="AJ29" s="4">
        <f ca="1" t="shared" si="33"/>
        <v>0</v>
      </c>
      <c r="AK29" s="4">
        <f ca="1" t="shared" si="34"/>
        <v>0</v>
      </c>
      <c r="AL29" s="4">
        <f ca="1" t="shared" si="35"/>
        <v>0</v>
      </c>
      <c r="AM29" s="4">
        <f ca="1" t="shared" si="36"/>
        <v>0</v>
      </c>
      <c r="AN29" s="4">
        <f ca="1" t="shared" si="37"/>
        <v>0</v>
      </c>
      <c r="AO29" s="4">
        <f ca="1" t="shared" si="38"/>
        <v>0</v>
      </c>
      <c r="AP29" s="4">
        <f ca="1" t="shared" si="39"/>
        <v>0</v>
      </c>
      <c r="AQ29" s="4">
        <f ca="1" t="shared" si="40"/>
        <v>0</v>
      </c>
      <c r="AR29" s="4">
        <f ca="1" t="shared" si="41"/>
        <v>0</v>
      </c>
      <c r="AS29" s="4">
        <f ca="1" t="shared" si="42"/>
        <v>0</v>
      </c>
      <c r="AT29" s="4">
        <f ca="1" t="shared" si="43"/>
        <v>0</v>
      </c>
      <c r="AU29" s="4">
        <f ca="1" t="shared" si="44"/>
        <v>0</v>
      </c>
      <c r="AV29" s="4">
        <f ca="1" t="shared" si="45"/>
        <v>0</v>
      </c>
      <c r="AW29" s="4">
        <f ca="1" t="shared" si="46"/>
        <v>0</v>
      </c>
      <c r="AX29" s="4">
        <f ca="1" t="shared" si="47"/>
        <v>0</v>
      </c>
      <c r="AY29" s="4">
        <f ca="1" t="shared" si="48"/>
        <v>0</v>
      </c>
      <c r="AZ29" s="4">
        <f ca="1" t="shared" si="49"/>
        <v>0</v>
      </c>
      <c r="BA29" s="4">
        <f ca="1" t="shared" si="50"/>
        <v>0</v>
      </c>
      <c r="BB29" s="4">
        <f ca="1" t="shared" si="51"/>
        <v>0</v>
      </c>
      <c r="BC29" s="4">
        <f ca="1" t="shared" si="52"/>
        <v>0</v>
      </c>
      <c r="BD29" s="4">
        <f ca="1" t="shared" si="53"/>
        <v>0</v>
      </c>
      <c r="BE29" s="4">
        <f ca="1" t="shared" si="54"/>
        <v>0</v>
      </c>
      <c r="BF29" s="4">
        <f ca="1" t="shared" si="55"/>
        <v>0</v>
      </c>
      <c r="BG29" s="4">
        <f ca="1" t="shared" si="56"/>
        <v>0</v>
      </c>
      <c r="BH29" s="4">
        <f ca="1" t="shared" si="57"/>
        <v>0</v>
      </c>
      <c r="BI29" s="4">
        <f ca="1" t="shared" si="58"/>
        <v>0</v>
      </c>
      <c r="BJ29" s="4">
        <f ca="1" t="shared" si="59"/>
        <v>0</v>
      </c>
      <c r="BK29" s="4">
        <f ca="1" t="shared" si="60"/>
        <v>0</v>
      </c>
      <c r="BL29" s="4">
        <f ca="1" t="shared" si="61"/>
        <v>0</v>
      </c>
      <c r="BM29" s="4">
        <f ca="1" t="shared" si="62"/>
        <v>0</v>
      </c>
      <c r="BN29" s="4">
        <f ca="1" t="shared" si="63"/>
        <v>0</v>
      </c>
      <c r="BO29" s="4">
        <f ca="1" t="shared" si="64"/>
        <v>0</v>
      </c>
      <c r="BP29" s="4">
        <f ca="1" t="shared" si="65"/>
        <v>0</v>
      </c>
      <c r="BQ29" s="4" t="str">
        <f ca="1" t="shared" si="66"/>
        <v>2014/15</v>
      </c>
      <c r="BR29" s="4" t="str">
        <f ca="1" t="shared" si="67"/>
        <v>2015/16</v>
      </c>
      <c r="BS29" s="4" t="str">
        <f ca="1" t="shared" si="68"/>
        <v>2016/17</v>
      </c>
      <c r="BT29" s="4" t="str">
        <f ca="1" t="shared" si="69"/>
        <v>2017/18</v>
      </c>
      <c r="BU29" s="4" t="str">
        <f ca="1" t="shared" si="70"/>
        <v>2018/19</v>
      </c>
      <c r="BV29" s="15">
        <f ca="1">INDIRECT($BX31&amp;"!$j$47")</f>
        <v>0</v>
      </c>
      <c r="BW29" s="4">
        <f ca="1" t="shared" si="5"/>
        <v>0</v>
      </c>
      <c r="BX29" t="s">
        <v>73</v>
      </c>
    </row>
    <row r="30" spans="1:76" ht="15">
      <c r="A30" s="2">
        <v>29</v>
      </c>
      <c r="B30" s="4">
        <f ca="1" t="shared" si="0"/>
        <v>0</v>
      </c>
      <c r="C30" s="4">
        <f ca="1" t="shared" si="1"/>
        <v>0</v>
      </c>
      <c r="D30" s="4">
        <f ca="1" t="shared" si="2"/>
        <v>0</v>
      </c>
      <c r="E30" s="5">
        <f ca="1" t="shared" si="3"/>
        <v>0</v>
      </c>
      <c r="F30" s="4">
        <f ca="1" t="shared" si="6"/>
        <v>0</v>
      </c>
      <c r="G30" s="4">
        <f ca="1" t="shared" si="71"/>
        <v>0</v>
      </c>
      <c r="H30" s="15">
        <f>Заявочный_лист!$E$13</f>
        <v>0</v>
      </c>
      <c r="I30" s="4">
        <f ca="1" t="shared" si="7"/>
        <v>0</v>
      </c>
      <c r="J30" s="4">
        <f ca="1" t="shared" si="8"/>
        <v>0</v>
      </c>
      <c r="K30" s="4">
        <f ca="1" t="shared" si="9"/>
        <v>0</v>
      </c>
      <c r="L30" s="4">
        <f ca="1" t="shared" si="10"/>
        <v>0</v>
      </c>
      <c r="M30" s="4">
        <f ca="1" t="shared" si="11"/>
        <v>0</v>
      </c>
      <c r="N30" s="4">
        <f ca="1" t="shared" si="12"/>
        <v>0</v>
      </c>
      <c r="O30" s="4" t="str">
        <f ca="1" t="shared" si="13"/>
        <v>команда</v>
      </c>
      <c r="P30" s="4">
        <f ca="1" t="shared" si="14"/>
        <v>0</v>
      </c>
      <c r="Q30" s="4">
        <f ca="1" t="shared" si="15"/>
        <v>0</v>
      </c>
      <c r="R30" s="4">
        <f ca="1" t="shared" si="4"/>
        <v>0</v>
      </c>
      <c r="S30" s="4">
        <f ca="1" t="shared" si="16"/>
        <v>0</v>
      </c>
      <c r="T30" s="4">
        <f ca="1" t="shared" si="17"/>
        <v>0</v>
      </c>
      <c r="U30" s="4">
        <f ca="1" t="shared" si="18"/>
        <v>0</v>
      </c>
      <c r="V30" s="4" t="str">
        <f ca="1" t="shared" si="19"/>
        <v>Команда</v>
      </c>
      <c r="W30" s="4">
        <f ca="1" t="shared" si="20"/>
        <v>0</v>
      </c>
      <c r="X30" s="4" t="str">
        <f ca="1" t="shared" si="21"/>
        <v>Город</v>
      </c>
      <c r="Y30" s="4">
        <f ca="1" t="shared" si="22"/>
        <v>0</v>
      </c>
      <c r="Z30" s="4">
        <f ca="1" t="shared" si="23"/>
        <v>0</v>
      </c>
      <c r="AA30" s="4">
        <f ca="1" t="shared" si="24"/>
        <v>0</v>
      </c>
      <c r="AB30" s="4">
        <f ca="1" t="shared" si="25"/>
        <v>0</v>
      </c>
      <c r="AC30" s="4">
        <f ca="1" t="shared" si="26"/>
        <v>0</v>
      </c>
      <c r="AD30" s="4">
        <f ca="1" t="shared" si="27"/>
        <v>0</v>
      </c>
      <c r="AE30" s="4">
        <f ca="1" t="shared" si="28"/>
        <v>0</v>
      </c>
      <c r="AF30" s="4">
        <f ca="1" t="shared" si="29"/>
        <v>0</v>
      </c>
      <c r="AG30" s="4">
        <f ca="1" t="shared" si="30"/>
        <v>0</v>
      </c>
      <c r="AH30" s="4">
        <f ca="1" t="shared" si="31"/>
        <v>0</v>
      </c>
      <c r="AI30" s="4">
        <f ca="1" t="shared" si="32"/>
        <v>0</v>
      </c>
      <c r="AJ30" s="4">
        <f ca="1" t="shared" si="33"/>
        <v>0</v>
      </c>
      <c r="AK30" s="4">
        <f ca="1" t="shared" si="34"/>
        <v>0</v>
      </c>
      <c r="AL30" s="4">
        <f ca="1" t="shared" si="35"/>
        <v>0</v>
      </c>
      <c r="AM30" s="4">
        <f ca="1" t="shared" si="36"/>
        <v>0</v>
      </c>
      <c r="AN30" s="4">
        <f ca="1" t="shared" si="37"/>
        <v>0</v>
      </c>
      <c r="AO30" s="4">
        <f ca="1" t="shared" si="38"/>
        <v>0</v>
      </c>
      <c r="AP30" s="4">
        <f ca="1" t="shared" si="39"/>
        <v>0</v>
      </c>
      <c r="AQ30" s="4">
        <f ca="1" t="shared" si="40"/>
        <v>0</v>
      </c>
      <c r="AR30" s="4">
        <f ca="1" t="shared" si="41"/>
        <v>0</v>
      </c>
      <c r="AS30" s="4">
        <f ca="1" t="shared" si="42"/>
        <v>0</v>
      </c>
      <c r="AT30" s="4">
        <f ca="1" t="shared" si="43"/>
        <v>0</v>
      </c>
      <c r="AU30" s="4">
        <f ca="1" t="shared" si="44"/>
        <v>0</v>
      </c>
      <c r="AV30" s="4">
        <f ca="1" t="shared" si="45"/>
        <v>0</v>
      </c>
      <c r="AW30" s="4">
        <f ca="1" t="shared" si="46"/>
        <v>0</v>
      </c>
      <c r="AX30" s="4">
        <f ca="1" t="shared" si="47"/>
        <v>0</v>
      </c>
      <c r="AY30" s="4">
        <f ca="1" t="shared" si="48"/>
        <v>0</v>
      </c>
      <c r="AZ30" s="4">
        <f ca="1" t="shared" si="49"/>
        <v>0</v>
      </c>
      <c r="BA30" s="4">
        <f ca="1" t="shared" si="50"/>
        <v>0</v>
      </c>
      <c r="BB30" s="4">
        <f ca="1" t="shared" si="51"/>
        <v>0</v>
      </c>
      <c r="BC30" s="4">
        <f ca="1" t="shared" si="52"/>
        <v>0</v>
      </c>
      <c r="BD30" s="4">
        <f ca="1" t="shared" si="53"/>
        <v>0</v>
      </c>
      <c r="BE30" s="4">
        <f ca="1" t="shared" si="54"/>
        <v>0</v>
      </c>
      <c r="BF30" s="4">
        <f ca="1" t="shared" si="55"/>
        <v>0</v>
      </c>
      <c r="BG30" s="4">
        <f ca="1" t="shared" si="56"/>
        <v>0</v>
      </c>
      <c r="BH30" s="4">
        <f ca="1" t="shared" si="57"/>
        <v>0</v>
      </c>
      <c r="BI30" s="4">
        <f ca="1" t="shared" si="58"/>
        <v>0</v>
      </c>
      <c r="BJ30" s="4">
        <f ca="1" t="shared" si="59"/>
        <v>0</v>
      </c>
      <c r="BK30" s="4">
        <f ca="1" t="shared" si="60"/>
        <v>0</v>
      </c>
      <c r="BL30" s="4">
        <f ca="1" t="shared" si="61"/>
        <v>0</v>
      </c>
      <c r="BM30" s="4">
        <f ca="1" t="shared" si="62"/>
        <v>0</v>
      </c>
      <c r="BN30" s="4">
        <f ca="1" t="shared" si="63"/>
        <v>0</v>
      </c>
      <c r="BO30" s="4">
        <f ca="1" t="shared" si="64"/>
        <v>0</v>
      </c>
      <c r="BP30" s="4">
        <f ca="1" t="shared" si="65"/>
        <v>0</v>
      </c>
      <c r="BQ30" s="4" t="str">
        <f ca="1" t="shared" si="66"/>
        <v>2014/15</v>
      </c>
      <c r="BR30" s="4" t="str">
        <f ca="1" t="shared" si="67"/>
        <v>2015/16</v>
      </c>
      <c r="BS30" s="4" t="str">
        <f ca="1" t="shared" si="68"/>
        <v>2016/17</v>
      </c>
      <c r="BT30" s="4" t="str">
        <f ca="1" t="shared" si="69"/>
        <v>2017/18</v>
      </c>
      <c r="BU30" s="4" t="str">
        <f ca="1" t="shared" si="70"/>
        <v>2018/19</v>
      </c>
      <c r="BV30" s="15">
        <f ca="1">INDIRECT($BX31&amp;"!$j$48")</f>
        <v>0</v>
      </c>
      <c r="BW30" s="4">
        <f ca="1" t="shared" si="5"/>
        <v>0</v>
      </c>
      <c r="BX30" t="s">
        <v>74</v>
      </c>
    </row>
    <row r="31" spans="1:76" ht="15">
      <c r="A31" s="2">
        <v>30</v>
      </c>
      <c r="B31" s="4">
        <f ca="1" t="shared" si="0"/>
        <v>0</v>
      </c>
      <c r="C31" s="4">
        <f ca="1" t="shared" si="1"/>
        <v>0</v>
      </c>
      <c r="D31" s="4">
        <f ca="1" t="shared" si="2"/>
        <v>0</v>
      </c>
      <c r="E31" s="5">
        <f ca="1" t="shared" si="3"/>
        <v>0</v>
      </c>
      <c r="F31" s="4">
        <f ca="1" t="shared" si="6"/>
        <v>0</v>
      </c>
      <c r="G31" s="4">
        <f ca="1" t="shared" si="71"/>
        <v>0</v>
      </c>
      <c r="H31" s="15">
        <f>Заявочный_лист!$E$13</f>
        <v>0</v>
      </c>
      <c r="I31" s="4">
        <f ca="1" t="shared" si="7"/>
        <v>0</v>
      </c>
      <c r="J31" s="4">
        <f ca="1" t="shared" si="8"/>
        <v>0</v>
      </c>
      <c r="K31" s="4">
        <f ca="1" t="shared" si="9"/>
        <v>0</v>
      </c>
      <c r="L31" s="4">
        <f ca="1" t="shared" si="10"/>
        <v>0</v>
      </c>
      <c r="M31" s="4">
        <f ca="1" t="shared" si="11"/>
        <v>0</v>
      </c>
      <c r="N31" s="4">
        <f ca="1" t="shared" si="12"/>
        <v>0</v>
      </c>
      <c r="O31" s="4" t="str">
        <f ca="1" t="shared" si="13"/>
        <v>команда</v>
      </c>
      <c r="P31" s="4">
        <f ca="1" t="shared" si="14"/>
        <v>0</v>
      </c>
      <c r="Q31" s="4">
        <f ca="1" t="shared" si="15"/>
        <v>0</v>
      </c>
      <c r="R31" s="4">
        <f ca="1" t="shared" si="4"/>
        <v>0</v>
      </c>
      <c r="S31" s="4">
        <f ca="1" t="shared" si="16"/>
        <v>0</v>
      </c>
      <c r="T31" s="4">
        <f ca="1" t="shared" si="17"/>
        <v>0</v>
      </c>
      <c r="U31" s="4">
        <f ca="1" t="shared" si="18"/>
        <v>0</v>
      </c>
      <c r="V31" s="4" t="str">
        <f ca="1" t="shared" si="19"/>
        <v>Команда</v>
      </c>
      <c r="W31" s="4">
        <f ca="1" t="shared" si="20"/>
        <v>0</v>
      </c>
      <c r="X31" s="4" t="str">
        <f ca="1" t="shared" si="21"/>
        <v>Город</v>
      </c>
      <c r="Y31" s="4">
        <f ca="1" t="shared" si="22"/>
        <v>0</v>
      </c>
      <c r="Z31" s="4">
        <f ca="1" t="shared" si="23"/>
        <v>0</v>
      </c>
      <c r="AA31" s="4">
        <f ca="1" t="shared" si="24"/>
        <v>0</v>
      </c>
      <c r="AB31" s="4">
        <f ca="1" t="shared" si="25"/>
        <v>0</v>
      </c>
      <c r="AC31" s="4">
        <f ca="1" t="shared" si="26"/>
        <v>0</v>
      </c>
      <c r="AD31" s="4">
        <f ca="1" t="shared" si="27"/>
        <v>0</v>
      </c>
      <c r="AE31" s="4">
        <f ca="1" t="shared" si="28"/>
        <v>0</v>
      </c>
      <c r="AF31" s="4">
        <f ca="1" t="shared" si="29"/>
        <v>0</v>
      </c>
      <c r="AG31" s="4">
        <f ca="1" t="shared" si="30"/>
        <v>0</v>
      </c>
      <c r="AH31" s="4">
        <f ca="1" t="shared" si="31"/>
        <v>0</v>
      </c>
      <c r="AI31" s="4">
        <f ca="1" t="shared" si="32"/>
        <v>0</v>
      </c>
      <c r="AJ31" s="4">
        <f ca="1" t="shared" si="33"/>
        <v>0</v>
      </c>
      <c r="AK31" s="4">
        <f ca="1" t="shared" si="34"/>
        <v>0</v>
      </c>
      <c r="AL31" s="4">
        <f ca="1" t="shared" si="35"/>
        <v>0</v>
      </c>
      <c r="AM31" s="4">
        <f ca="1" t="shared" si="36"/>
        <v>0</v>
      </c>
      <c r="AN31" s="4">
        <f ca="1" t="shared" si="37"/>
        <v>0</v>
      </c>
      <c r="AO31" s="4">
        <f ca="1" t="shared" si="38"/>
        <v>0</v>
      </c>
      <c r="AP31" s="4">
        <f ca="1" t="shared" si="39"/>
        <v>0</v>
      </c>
      <c r="AQ31" s="4">
        <f ca="1" t="shared" si="40"/>
        <v>0</v>
      </c>
      <c r="AR31" s="4">
        <f ca="1" t="shared" si="41"/>
        <v>0</v>
      </c>
      <c r="AS31" s="4">
        <f ca="1" t="shared" si="42"/>
        <v>0</v>
      </c>
      <c r="AT31" s="4">
        <f ca="1" t="shared" si="43"/>
        <v>0</v>
      </c>
      <c r="AU31" s="4">
        <f ca="1" t="shared" si="44"/>
        <v>0</v>
      </c>
      <c r="AV31" s="4">
        <f ca="1" t="shared" si="45"/>
        <v>0</v>
      </c>
      <c r="AW31" s="4">
        <f ca="1" t="shared" si="46"/>
        <v>0</v>
      </c>
      <c r="AX31" s="4">
        <f ca="1" t="shared" si="47"/>
        <v>0</v>
      </c>
      <c r="AY31" s="4">
        <f ca="1" t="shared" si="48"/>
        <v>0</v>
      </c>
      <c r="AZ31" s="4">
        <f ca="1" t="shared" si="49"/>
        <v>0</v>
      </c>
      <c r="BA31" s="4">
        <f ca="1" t="shared" si="50"/>
        <v>0</v>
      </c>
      <c r="BB31" s="4">
        <f ca="1" t="shared" si="51"/>
        <v>0</v>
      </c>
      <c r="BC31" s="4">
        <f ca="1" t="shared" si="52"/>
        <v>0</v>
      </c>
      <c r="BD31" s="4">
        <f ca="1" t="shared" si="53"/>
        <v>0</v>
      </c>
      <c r="BE31" s="4">
        <f ca="1" t="shared" si="54"/>
        <v>0</v>
      </c>
      <c r="BF31" s="4">
        <f ca="1" t="shared" si="55"/>
        <v>0</v>
      </c>
      <c r="BG31" s="4">
        <f ca="1" t="shared" si="56"/>
        <v>0</v>
      </c>
      <c r="BH31" s="4">
        <f ca="1" t="shared" si="57"/>
        <v>0</v>
      </c>
      <c r="BI31" s="4">
        <f ca="1" t="shared" si="58"/>
        <v>0</v>
      </c>
      <c r="BJ31" s="4">
        <f ca="1" t="shared" si="59"/>
        <v>0</v>
      </c>
      <c r="BK31" s="4">
        <f ca="1" t="shared" si="60"/>
        <v>0</v>
      </c>
      <c r="BL31" s="4">
        <f ca="1" t="shared" si="61"/>
        <v>0</v>
      </c>
      <c r="BM31" s="4">
        <f ca="1" t="shared" si="62"/>
        <v>0</v>
      </c>
      <c r="BN31" s="4">
        <f ca="1" t="shared" si="63"/>
        <v>0</v>
      </c>
      <c r="BO31" s="4">
        <f ca="1" t="shared" si="64"/>
        <v>0</v>
      </c>
      <c r="BP31" s="4">
        <f ca="1" t="shared" si="65"/>
        <v>0</v>
      </c>
      <c r="BQ31" s="4" t="str">
        <f ca="1" t="shared" si="66"/>
        <v>2014/15</v>
      </c>
      <c r="BR31" s="4" t="str">
        <f ca="1" t="shared" si="67"/>
        <v>2015/16</v>
      </c>
      <c r="BS31" s="4" t="str">
        <f ca="1" t="shared" si="68"/>
        <v>2016/17</v>
      </c>
      <c r="BT31" s="4" t="str">
        <f ca="1" t="shared" si="69"/>
        <v>2017/18</v>
      </c>
      <c r="BU31" s="4" t="str">
        <f ca="1" t="shared" si="70"/>
        <v>2018/19</v>
      </c>
      <c r="BV31" s="15">
        <f ca="1">INDIRECT($BX31&amp;"!$j$49")</f>
        <v>0</v>
      </c>
      <c r="BW31" s="4">
        <f ca="1" t="shared" si="5"/>
        <v>0</v>
      </c>
      <c r="BX31" s="20" t="s">
        <v>184</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U51"/>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8"/>
      <c r="N2" s="22" t="s">
        <v>15</v>
      </c>
      <c r="P2" s="22" t="s">
        <v>18</v>
      </c>
      <c r="S2" s="22" t="s">
        <v>41</v>
      </c>
      <c r="U2" s="22" t="s">
        <v>45</v>
      </c>
    </row>
    <row r="3" spans="1:21" ht="15" customHeight="1">
      <c r="A3" s="27"/>
      <c r="B3" s="27"/>
      <c r="C3" s="117"/>
      <c r="D3" s="117"/>
      <c r="E3" s="117"/>
      <c r="F3" s="117"/>
      <c r="G3" s="117"/>
      <c r="H3" s="117"/>
      <c r="I3" s="29" t="s">
        <v>226</v>
      </c>
      <c r="J3" s="28"/>
      <c r="N3" s="22" t="s">
        <v>17</v>
      </c>
      <c r="P3" s="22" t="s">
        <v>16</v>
      </c>
      <c r="S3" s="22" t="s">
        <v>92</v>
      </c>
      <c r="U3" s="22" t="s">
        <v>46</v>
      </c>
    </row>
    <row r="4" spans="1:21" ht="41.25" customHeight="1">
      <c r="A4" s="27"/>
      <c r="B4" s="27"/>
      <c r="C4" s="117"/>
      <c r="D4" s="117"/>
      <c r="E4" s="117"/>
      <c r="F4" s="117"/>
      <c r="G4" s="117"/>
      <c r="H4" s="117"/>
      <c r="I4" s="27"/>
      <c r="J4" s="27"/>
      <c r="N4" s="22" t="s">
        <v>19</v>
      </c>
      <c r="S4" s="22" t="s">
        <v>102</v>
      </c>
      <c r="U4" s="22" t="s">
        <v>47</v>
      </c>
    </row>
    <row r="5" spans="1:21" ht="6.75" customHeight="1">
      <c r="A5" s="30"/>
      <c r="B5" s="31"/>
      <c r="C5" s="31"/>
      <c r="D5" s="31"/>
      <c r="E5" s="31"/>
      <c r="F5" s="31"/>
      <c r="G5" s="31"/>
      <c r="H5" s="31"/>
      <c r="I5" s="31"/>
      <c r="J5" s="31"/>
      <c r="N5" s="22" t="s">
        <v>20</v>
      </c>
      <c r="S5" s="22" t="s">
        <v>103</v>
      </c>
      <c r="U5" s="22" t="s">
        <v>48</v>
      </c>
    </row>
    <row r="6" spans="1:21" ht="6.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23:B26"/>
    <mergeCell ref="C23:D23"/>
    <mergeCell ref="E23:G23"/>
    <mergeCell ref="H23:J23"/>
    <mergeCell ref="B49:C49"/>
    <mergeCell ref="B35:D35"/>
    <mergeCell ref="C25:D25"/>
    <mergeCell ref="E25:G25"/>
    <mergeCell ref="H25:J25"/>
    <mergeCell ref="C26:D26"/>
    <mergeCell ref="E26:G26"/>
    <mergeCell ref="H26:J26"/>
    <mergeCell ref="C22:D22"/>
    <mergeCell ref="E22:G22"/>
    <mergeCell ref="H22:J22"/>
    <mergeCell ref="C24:D24"/>
    <mergeCell ref="E24:G24"/>
    <mergeCell ref="H24:J24"/>
    <mergeCell ref="B17:J17"/>
    <mergeCell ref="C18:D18"/>
    <mergeCell ref="E18:G18"/>
    <mergeCell ref="H18:J18"/>
    <mergeCell ref="B19:B22"/>
    <mergeCell ref="C19:D19"/>
    <mergeCell ref="E19:G19"/>
    <mergeCell ref="E20:G20"/>
    <mergeCell ref="H20:J20"/>
    <mergeCell ref="C21:D21"/>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G10:J10"/>
    <mergeCell ref="A7:J7"/>
    <mergeCell ref="C9:D9"/>
    <mergeCell ref="F9:G9"/>
    <mergeCell ref="I9:J9"/>
    <mergeCell ref="C2:H4"/>
    <mergeCell ref="H19:J19"/>
    <mergeCell ref="C20:D20"/>
    <mergeCell ref="B27:B31"/>
    <mergeCell ref="B32:C32"/>
    <mergeCell ref="D32:J32"/>
    <mergeCell ref="B33:C34"/>
    <mergeCell ref="E34:J34"/>
    <mergeCell ref="E33:J33"/>
    <mergeCell ref="E21:G21"/>
    <mergeCell ref="H21:J21"/>
    <mergeCell ref="B50:C50"/>
    <mergeCell ref="B37:J41"/>
    <mergeCell ref="B42:J45"/>
    <mergeCell ref="B47:C47"/>
    <mergeCell ref="D47:E47"/>
    <mergeCell ref="H47:I47"/>
    <mergeCell ref="D49:J49"/>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printOptions/>
  <pageMargins left="0.25" right="0.25"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I11" sqref="I11:J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9.75" customHeight="1">
      <c r="A4" s="27"/>
      <c r="B4" s="27"/>
      <c r="C4" s="117"/>
      <c r="D4" s="117"/>
      <c r="E4" s="117"/>
      <c r="F4" s="117"/>
      <c r="G4" s="117"/>
      <c r="H4" s="117"/>
      <c r="I4" s="27"/>
      <c r="J4" s="27"/>
      <c r="N4" s="22" t="s">
        <v>19</v>
      </c>
      <c r="S4" s="22" t="s">
        <v>102</v>
      </c>
      <c r="U4" s="22" t="s">
        <v>47</v>
      </c>
    </row>
    <row r="5" spans="1:21" ht="4.5" customHeight="1">
      <c r="A5" s="30"/>
      <c r="B5" s="31"/>
      <c r="C5" s="31"/>
      <c r="D5" s="31"/>
      <c r="E5" s="31"/>
      <c r="F5" s="31"/>
      <c r="G5" s="31"/>
      <c r="H5" s="31"/>
      <c r="I5" s="31"/>
      <c r="J5" s="31"/>
      <c r="N5" s="22" t="s">
        <v>20</v>
      </c>
      <c r="S5" s="22" t="s">
        <v>103</v>
      </c>
      <c r="U5" s="22" t="s">
        <v>48</v>
      </c>
    </row>
    <row r="6" spans="1:21" ht="9"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row r="51" spans="1:10" ht="15">
      <c r="A51" s="34"/>
      <c r="B51" s="31"/>
      <c r="C51" s="31"/>
      <c r="D51" s="31"/>
      <c r="E51" s="31"/>
      <c r="F51" s="31"/>
      <c r="G51" s="31"/>
      <c r="H51" s="31"/>
      <c r="I51" s="31"/>
      <c r="J51" s="31"/>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6.xml><?xml version="1.0" encoding="utf-8"?>
<worksheet xmlns="http://schemas.openxmlformats.org/spreadsheetml/2006/main" xmlns:r="http://schemas.openxmlformats.org/officeDocument/2006/relationships">
  <dimension ref="A1:U50"/>
  <sheetViews>
    <sheetView zoomScalePageLayoutView="0" workbookViewId="0" topLeftCell="A1">
      <selection activeCell="I11" sqref="I11:J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41.25" customHeight="1">
      <c r="A4" s="27"/>
      <c r="B4" s="27"/>
      <c r="C4" s="117"/>
      <c r="D4" s="117"/>
      <c r="E4" s="117"/>
      <c r="F4" s="117"/>
      <c r="G4" s="117"/>
      <c r="H4" s="117"/>
      <c r="I4" s="27"/>
      <c r="J4" s="27"/>
      <c r="N4" s="22" t="s">
        <v>19</v>
      </c>
      <c r="S4" s="22" t="s">
        <v>102</v>
      </c>
      <c r="U4" s="22" t="s">
        <v>47</v>
      </c>
    </row>
    <row r="5" spans="1:21" ht="8.25" customHeight="1">
      <c r="A5" s="30"/>
      <c r="B5" s="31"/>
      <c r="C5" s="31"/>
      <c r="D5" s="31"/>
      <c r="E5" s="31"/>
      <c r="F5" s="31"/>
      <c r="G5" s="31"/>
      <c r="H5" s="31"/>
      <c r="I5" s="31"/>
      <c r="J5" s="31"/>
      <c r="N5" s="22" t="s">
        <v>20</v>
      </c>
      <c r="S5" s="22" t="s">
        <v>103</v>
      </c>
      <c r="U5" s="22" t="s">
        <v>48</v>
      </c>
    </row>
    <row r="6" spans="1:21" ht="6.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8.2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27</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7.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9" customHeight="1">
      <c r="A4" s="27"/>
      <c r="B4" s="27"/>
      <c r="C4" s="117"/>
      <c r="D4" s="117"/>
      <c r="E4" s="117"/>
      <c r="F4" s="117"/>
      <c r="G4" s="117"/>
      <c r="H4" s="117"/>
      <c r="I4" s="27"/>
      <c r="J4" s="27"/>
      <c r="N4" s="22" t="s">
        <v>19</v>
      </c>
      <c r="S4" s="22" t="s">
        <v>102</v>
      </c>
      <c r="U4" s="22" t="s">
        <v>47</v>
      </c>
    </row>
    <row r="5" spans="1:21" ht="8.25" customHeight="1">
      <c r="A5" s="30"/>
      <c r="B5" s="31"/>
      <c r="C5" s="31"/>
      <c r="D5" s="31"/>
      <c r="E5" s="31"/>
      <c r="F5" s="31"/>
      <c r="G5" s="31"/>
      <c r="H5" s="31"/>
      <c r="I5" s="31"/>
      <c r="J5" s="31"/>
      <c r="N5" s="22" t="s">
        <v>20</v>
      </c>
      <c r="S5" s="22" t="s">
        <v>103</v>
      </c>
      <c r="U5" s="22" t="s">
        <v>48</v>
      </c>
    </row>
    <row r="6" spans="1:21" ht="7.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6.2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8.xml><?xml version="1.0" encoding="utf-8"?>
<worksheet xmlns="http://schemas.openxmlformats.org/spreadsheetml/2006/main" xmlns:r="http://schemas.openxmlformats.org/officeDocument/2006/relationships">
  <dimension ref="A1:U50"/>
  <sheetViews>
    <sheetView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7.5" customHeight="1">
      <c r="A4" s="27"/>
      <c r="B4" s="27"/>
      <c r="C4" s="117"/>
      <c r="D4" s="117"/>
      <c r="E4" s="117"/>
      <c r="F4" s="117"/>
      <c r="G4" s="117"/>
      <c r="H4" s="117"/>
      <c r="I4" s="27"/>
      <c r="J4" s="27"/>
      <c r="N4" s="22" t="s">
        <v>19</v>
      </c>
      <c r="S4" s="22" t="s">
        <v>102</v>
      </c>
      <c r="U4" s="22" t="s">
        <v>47</v>
      </c>
    </row>
    <row r="5" spans="1:21" ht="8.25" customHeight="1">
      <c r="A5" s="30"/>
      <c r="B5" s="31"/>
      <c r="C5" s="31"/>
      <c r="D5" s="31"/>
      <c r="E5" s="31"/>
      <c r="F5" s="31"/>
      <c r="G5" s="31"/>
      <c r="H5" s="31"/>
      <c r="I5" s="31"/>
      <c r="J5" s="31"/>
      <c r="N5" s="22" t="s">
        <v>20</v>
      </c>
      <c r="S5" s="22" t="s">
        <v>103</v>
      </c>
      <c r="U5" s="22" t="s">
        <v>48</v>
      </c>
    </row>
    <row r="6" spans="1:21" ht="8.25"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6.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75"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_2"/>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xl/worksheets/sheet9.xml><?xml version="1.0" encoding="utf-8"?>
<worksheet xmlns="http://schemas.openxmlformats.org/spreadsheetml/2006/main" xmlns:r="http://schemas.openxmlformats.org/officeDocument/2006/relationships">
  <dimension ref="A1:U50"/>
  <sheetViews>
    <sheetView tabSelected="1" zoomScalePageLayoutView="0" workbookViewId="0" topLeftCell="A1">
      <selection activeCell="G11" sqref="G11:H11"/>
    </sheetView>
  </sheetViews>
  <sheetFormatPr defaultColWidth="8.8515625" defaultRowHeight="15"/>
  <cols>
    <col min="1" max="1" width="5.28125" style="18" customWidth="1"/>
    <col min="2" max="2" width="12.421875" style="22" customWidth="1"/>
    <col min="3" max="10" width="9.7109375" style="22" customWidth="1"/>
    <col min="11" max="13" width="8.8515625" style="22" customWidth="1"/>
    <col min="14" max="14" width="43.421875" style="22" hidden="1" customWidth="1"/>
    <col min="15" max="15" width="8.8515625" style="22" hidden="1" customWidth="1"/>
    <col min="16" max="16" width="30.8515625" style="22" hidden="1" customWidth="1"/>
    <col min="17" max="18" width="8.8515625" style="22" hidden="1" customWidth="1"/>
    <col min="19" max="19" width="25.00390625" style="22" hidden="1" customWidth="1"/>
    <col min="20" max="20" width="8.8515625" style="22" hidden="1" customWidth="1"/>
    <col min="21" max="21" width="26.421875" style="22" hidden="1" customWidth="1"/>
    <col min="22" max="16384" width="8.8515625" style="22" customWidth="1"/>
  </cols>
  <sheetData>
    <row r="1" spans="1:10" ht="15">
      <c r="A1" s="49"/>
      <c r="B1" s="31"/>
      <c r="C1" s="31"/>
      <c r="D1" s="31"/>
      <c r="E1" s="31"/>
      <c r="F1" s="31"/>
      <c r="G1" s="31"/>
      <c r="H1" s="31"/>
      <c r="I1" s="31"/>
      <c r="J1" s="31"/>
    </row>
    <row r="2" spans="1:21" ht="18.75" customHeight="1">
      <c r="A2" s="27"/>
      <c r="B2" s="27"/>
      <c r="C2" s="117" t="s">
        <v>231</v>
      </c>
      <c r="D2" s="117"/>
      <c r="E2" s="117"/>
      <c r="F2" s="117"/>
      <c r="G2" s="117"/>
      <c r="H2" s="117"/>
      <c r="I2" s="28" t="s">
        <v>218</v>
      </c>
      <c r="J2" s="27"/>
      <c r="N2" s="22" t="s">
        <v>15</v>
      </c>
      <c r="P2" s="22" t="s">
        <v>18</v>
      </c>
      <c r="S2" s="22" t="s">
        <v>41</v>
      </c>
      <c r="U2" s="22" t="s">
        <v>45</v>
      </c>
    </row>
    <row r="3" spans="1:21" ht="15" customHeight="1">
      <c r="A3" s="27"/>
      <c r="B3" s="27"/>
      <c r="C3" s="117"/>
      <c r="D3" s="117"/>
      <c r="E3" s="117"/>
      <c r="F3" s="117"/>
      <c r="G3" s="117"/>
      <c r="H3" s="117"/>
      <c r="I3" s="29" t="s">
        <v>226</v>
      </c>
      <c r="J3" s="27"/>
      <c r="N3" s="22" t="s">
        <v>17</v>
      </c>
      <c r="P3" s="22" t="s">
        <v>16</v>
      </c>
      <c r="S3" s="22" t="s">
        <v>92</v>
      </c>
      <c r="U3" s="22" t="s">
        <v>46</v>
      </c>
    </row>
    <row r="4" spans="1:21" ht="39" customHeight="1">
      <c r="A4" s="27"/>
      <c r="B4" s="27"/>
      <c r="C4" s="117"/>
      <c r="D4" s="117"/>
      <c r="E4" s="117"/>
      <c r="F4" s="117"/>
      <c r="G4" s="117"/>
      <c r="H4" s="117"/>
      <c r="I4" s="27"/>
      <c r="J4" s="27"/>
      <c r="N4" s="22" t="s">
        <v>19</v>
      </c>
      <c r="S4" s="22" t="s">
        <v>102</v>
      </c>
      <c r="U4" s="22" t="s">
        <v>47</v>
      </c>
    </row>
    <row r="5" spans="1:21" ht="6" customHeight="1">
      <c r="A5" s="30"/>
      <c r="B5" s="31"/>
      <c r="C5" s="31"/>
      <c r="D5" s="31"/>
      <c r="E5" s="31"/>
      <c r="F5" s="31"/>
      <c r="G5" s="31"/>
      <c r="H5" s="31"/>
      <c r="I5" s="31"/>
      <c r="J5" s="31"/>
      <c r="N5" s="22" t="s">
        <v>20</v>
      </c>
      <c r="S5" s="22" t="s">
        <v>103</v>
      </c>
      <c r="U5" s="22" t="s">
        <v>48</v>
      </c>
    </row>
    <row r="6" spans="1:21" ht="9" customHeight="1">
      <c r="A6" s="30"/>
      <c r="B6" s="31"/>
      <c r="C6" s="31"/>
      <c r="D6" s="31"/>
      <c r="E6" s="31"/>
      <c r="F6" s="31"/>
      <c r="G6" s="31"/>
      <c r="H6" s="31"/>
      <c r="I6" s="31"/>
      <c r="J6" s="31"/>
      <c r="N6" s="22" t="s">
        <v>41</v>
      </c>
      <c r="S6" s="22" t="s">
        <v>20</v>
      </c>
      <c r="U6" s="22" t="s">
        <v>49</v>
      </c>
    </row>
    <row r="7" spans="1:21" s="23" customFormat="1" ht="15.75">
      <c r="A7" s="102" t="s">
        <v>219</v>
      </c>
      <c r="B7" s="102"/>
      <c r="C7" s="102"/>
      <c r="D7" s="102"/>
      <c r="E7" s="102"/>
      <c r="F7" s="102"/>
      <c r="G7" s="102"/>
      <c r="H7" s="102"/>
      <c r="I7" s="102"/>
      <c r="J7" s="102"/>
      <c r="N7" s="22" t="s">
        <v>42</v>
      </c>
      <c r="P7" s="22"/>
      <c r="S7" s="22" t="s">
        <v>176</v>
      </c>
      <c r="U7" s="22" t="s">
        <v>50</v>
      </c>
    </row>
    <row r="8" spans="1:21" ht="7.5" customHeight="1">
      <c r="A8" s="32"/>
      <c r="B8" s="33"/>
      <c r="C8" s="33"/>
      <c r="D8" s="33"/>
      <c r="E8" s="33"/>
      <c r="F8" s="33"/>
      <c r="G8" s="33"/>
      <c r="H8" s="33"/>
      <c r="I8" s="33"/>
      <c r="J8" s="33"/>
      <c r="N8" s="22" t="s">
        <v>39</v>
      </c>
      <c r="S8" s="22" t="s">
        <v>42</v>
      </c>
      <c r="U8" s="22" t="s">
        <v>51</v>
      </c>
    </row>
    <row r="9" spans="1:21" ht="15">
      <c r="A9" s="34"/>
      <c r="B9" s="35" t="s">
        <v>21</v>
      </c>
      <c r="C9" s="103"/>
      <c r="D9" s="103"/>
      <c r="E9" s="35" t="s">
        <v>22</v>
      </c>
      <c r="F9" s="103"/>
      <c r="G9" s="103"/>
      <c r="H9" s="35" t="s">
        <v>23</v>
      </c>
      <c r="I9" s="103"/>
      <c r="J9" s="103"/>
      <c r="N9" s="22" t="s">
        <v>43</v>
      </c>
      <c r="U9" s="22" t="s">
        <v>52</v>
      </c>
    </row>
    <row r="10" spans="1:21" ht="15">
      <c r="A10" s="34"/>
      <c r="B10" s="35" t="s">
        <v>25</v>
      </c>
      <c r="C10" s="35"/>
      <c r="D10" s="35"/>
      <c r="E10" s="35"/>
      <c r="F10" s="35"/>
      <c r="G10" s="118"/>
      <c r="H10" s="119"/>
      <c r="I10" s="119"/>
      <c r="J10" s="120"/>
      <c r="N10" s="22" t="s">
        <v>41</v>
      </c>
      <c r="U10" s="22" t="s">
        <v>53</v>
      </c>
    </row>
    <row r="11" spans="1:21" ht="15">
      <c r="A11" s="34"/>
      <c r="B11" s="107" t="s">
        <v>26</v>
      </c>
      <c r="C11" s="107"/>
      <c r="D11" s="108"/>
      <c r="E11" s="108"/>
      <c r="F11" s="35"/>
      <c r="G11" s="107" t="s">
        <v>235</v>
      </c>
      <c r="H11" s="107"/>
      <c r="I11" s="106"/>
      <c r="J11" s="106"/>
      <c r="N11" s="22" t="s">
        <v>92</v>
      </c>
      <c r="U11" s="22" t="s">
        <v>54</v>
      </c>
    </row>
    <row r="12" spans="1:21" ht="26.25">
      <c r="A12" s="34"/>
      <c r="B12" s="36" t="s">
        <v>227</v>
      </c>
      <c r="C12" s="106"/>
      <c r="D12" s="106"/>
      <c r="E12" s="35"/>
      <c r="F12" s="105" t="s">
        <v>40</v>
      </c>
      <c r="G12" s="105"/>
      <c r="H12" s="106"/>
      <c r="I12" s="106"/>
      <c r="J12" s="106"/>
      <c r="N12" s="22" t="s">
        <v>102</v>
      </c>
      <c r="U12" s="22" t="s">
        <v>55</v>
      </c>
    </row>
    <row r="13" spans="1:21" ht="15">
      <c r="A13" s="34"/>
      <c r="B13" s="107" t="s">
        <v>29</v>
      </c>
      <c r="C13" s="107"/>
      <c r="D13" s="37"/>
      <c r="E13" s="35" t="s">
        <v>188</v>
      </c>
      <c r="F13" s="38"/>
      <c r="G13" s="35" t="s">
        <v>84</v>
      </c>
      <c r="H13" s="37"/>
      <c r="I13" s="35" t="s">
        <v>85</v>
      </c>
      <c r="J13" s="37"/>
      <c r="N13" s="22" t="s">
        <v>103</v>
      </c>
      <c r="U13" s="22" t="s">
        <v>56</v>
      </c>
    </row>
    <row r="14" spans="1:21" ht="15">
      <c r="A14" s="34"/>
      <c r="B14" s="107" t="s">
        <v>30</v>
      </c>
      <c r="C14" s="107"/>
      <c r="D14" s="103"/>
      <c r="E14" s="103"/>
      <c r="F14" s="105" t="s">
        <v>31</v>
      </c>
      <c r="G14" s="105"/>
      <c r="H14" s="103"/>
      <c r="I14" s="103"/>
      <c r="J14" s="35"/>
      <c r="N14" s="22" t="s">
        <v>20</v>
      </c>
      <c r="U14" s="22" t="s">
        <v>57</v>
      </c>
    </row>
    <row r="15" spans="1:21" ht="15">
      <c r="A15" s="34"/>
      <c r="B15" s="107" t="s">
        <v>32</v>
      </c>
      <c r="C15" s="107"/>
      <c r="D15" s="107"/>
      <c r="E15" s="107"/>
      <c r="F15" s="106"/>
      <c r="G15" s="106"/>
      <c r="H15" s="106"/>
      <c r="I15" s="106"/>
      <c r="J15" s="106"/>
      <c r="L15" s="14"/>
      <c r="M15" s="14"/>
      <c r="N15" s="22" t="s">
        <v>113</v>
      </c>
      <c r="O15" s="14"/>
      <c r="P15" s="14"/>
      <c r="Q15" s="14"/>
      <c r="U15" s="22" t="s">
        <v>58</v>
      </c>
    </row>
    <row r="16" spans="1:21" s="24" customFormat="1" ht="7.5" customHeight="1">
      <c r="A16" s="39"/>
      <c r="B16" s="40"/>
      <c r="C16" s="40"/>
      <c r="D16" s="40"/>
      <c r="E16" s="40"/>
      <c r="F16" s="41"/>
      <c r="G16" s="41"/>
      <c r="H16" s="41"/>
      <c r="I16" s="41"/>
      <c r="J16" s="41"/>
      <c r="L16" s="25"/>
      <c r="M16" s="25"/>
      <c r="N16" s="22" t="s">
        <v>112</v>
      </c>
      <c r="O16" s="25"/>
      <c r="P16" s="14"/>
      <c r="Q16" s="25"/>
      <c r="S16" s="22"/>
      <c r="U16" s="22" t="s">
        <v>59</v>
      </c>
    </row>
    <row r="17" spans="1:21" ht="15">
      <c r="A17" s="34"/>
      <c r="B17" s="121" t="s">
        <v>232</v>
      </c>
      <c r="C17" s="121"/>
      <c r="D17" s="121"/>
      <c r="E17" s="121"/>
      <c r="F17" s="121"/>
      <c r="G17" s="121"/>
      <c r="H17" s="121"/>
      <c r="I17" s="121"/>
      <c r="J17" s="121"/>
      <c r="L17" s="14"/>
      <c r="M17" s="14"/>
      <c r="N17" s="22" t="s">
        <v>104</v>
      </c>
      <c r="O17" s="14"/>
      <c r="P17" s="14"/>
      <c r="Q17" s="14"/>
      <c r="U17" s="22" t="s">
        <v>60</v>
      </c>
    </row>
    <row r="18" spans="1:21" ht="24.75" customHeight="1">
      <c r="A18" s="34"/>
      <c r="B18" s="42"/>
      <c r="C18" s="122" t="s">
        <v>116</v>
      </c>
      <c r="D18" s="122"/>
      <c r="E18" s="122" t="s">
        <v>114</v>
      </c>
      <c r="F18" s="122"/>
      <c r="G18" s="122"/>
      <c r="H18" s="105" t="s">
        <v>115</v>
      </c>
      <c r="I18" s="105"/>
      <c r="J18" s="105"/>
      <c r="L18" s="14"/>
      <c r="M18" s="14"/>
      <c r="N18" s="22" t="s">
        <v>105</v>
      </c>
      <c r="O18" s="14"/>
      <c r="Q18" s="14"/>
      <c r="U18" s="22" t="s">
        <v>61</v>
      </c>
    </row>
    <row r="19" spans="1:21" ht="12.75" customHeight="1">
      <c r="A19" s="34"/>
      <c r="B19" s="116" t="s">
        <v>190</v>
      </c>
      <c r="C19" s="104"/>
      <c r="D19" s="104"/>
      <c r="E19" s="104"/>
      <c r="F19" s="104"/>
      <c r="G19" s="104"/>
      <c r="H19" s="104"/>
      <c r="I19" s="104"/>
      <c r="J19" s="104"/>
      <c r="N19" s="22" t="s">
        <v>106</v>
      </c>
      <c r="U19" s="22" t="s">
        <v>62</v>
      </c>
    </row>
    <row r="20" spans="1:21" ht="12.75" customHeight="1">
      <c r="A20" s="34"/>
      <c r="B20" s="116"/>
      <c r="C20" s="104"/>
      <c r="D20" s="104"/>
      <c r="E20" s="104"/>
      <c r="F20" s="104"/>
      <c r="G20" s="104"/>
      <c r="H20" s="104"/>
      <c r="I20" s="104"/>
      <c r="J20" s="104"/>
      <c r="N20" s="22" t="s">
        <v>107</v>
      </c>
      <c r="U20" s="22" t="s">
        <v>63</v>
      </c>
    </row>
    <row r="21" spans="1:21" ht="12.75" customHeight="1">
      <c r="A21" s="34"/>
      <c r="B21" s="116"/>
      <c r="C21" s="104"/>
      <c r="D21" s="104"/>
      <c r="E21" s="104"/>
      <c r="F21" s="104"/>
      <c r="G21" s="104"/>
      <c r="H21" s="104"/>
      <c r="I21" s="104"/>
      <c r="J21" s="104"/>
      <c r="N21" s="22" t="s">
        <v>108</v>
      </c>
      <c r="U21" s="22" t="s">
        <v>64</v>
      </c>
    </row>
    <row r="22" spans="1:21" ht="12.75" customHeight="1">
      <c r="A22" s="34"/>
      <c r="B22" s="116"/>
      <c r="C22" s="104"/>
      <c r="D22" s="104"/>
      <c r="E22" s="104"/>
      <c r="F22" s="104"/>
      <c r="G22" s="104"/>
      <c r="H22" s="104"/>
      <c r="I22" s="104"/>
      <c r="J22" s="104"/>
      <c r="N22" s="22" t="s">
        <v>109</v>
      </c>
      <c r="U22" s="22" t="s">
        <v>65</v>
      </c>
    </row>
    <row r="23" spans="1:21" ht="12.75" customHeight="1">
      <c r="A23" s="34"/>
      <c r="B23" s="116" t="s">
        <v>191</v>
      </c>
      <c r="C23" s="104"/>
      <c r="D23" s="104"/>
      <c r="E23" s="104"/>
      <c r="F23" s="104"/>
      <c r="G23" s="104"/>
      <c r="H23" s="104"/>
      <c r="I23" s="104"/>
      <c r="J23" s="104"/>
      <c r="N23" s="22" t="s">
        <v>110</v>
      </c>
      <c r="U23" s="22" t="s">
        <v>66</v>
      </c>
    </row>
    <row r="24" spans="1:21" ht="12.75" customHeight="1">
      <c r="A24" s="34"/>
      <c r="B24" s="116"/>
      <c r="C24" s="104"/>
      <c r="D24" s="104"/>
      <c r="E24" s="104"/>
      <c r="F24" s="104"/>
      <c r="G24" s="104"/>
      <c r="H24" s="104"/>
      <c r="I24" s="104"/>
      <c r="J24" s="104"/>
      <c r="N24" s="22" t="s">
        <v>111</v>
      </c>
      <c r="U24" s="22" t="s">
        <v>67</v>
      </c>
    </row>
    <row r="25" spans="1:21" ht="12.75" customHeight="1">
      <c r="A25" s="34"/>
      <c r="B25" s="116"/>
      <c r="C25" s="104"/>
      <c r="D25" s="104"/>
      <c r="E25" s="104"/>
      <c r="F25" s="104"/>
      <c r="G25" s="104"/>
      <c r="H25" s="104"/>
      <c r="I25" s="104"/>
      <c r="J25" s="104"/>
      <c r="U25" s="22" t="s">
        <v>68</v>
      </c>
    </row>
    <row r="26" spans="1:21" ht="12.75" customHeight="1">
      <c r="A26" s="34"/>
      <c r="B26" s="116"/>
      <c r="C26" s="104"/>
      <c r="D26" s="104"/>
      <c r="E26" s="104"/>
      <c r="F26" s="104"/>
      <c r="G26" s="104"/>
      <c r="H26" s="104"/>
      <c r="I26" s="104"/>
      <c r="J26" s="104"/>
      <c r="U26" s="22" t="s">
        <v>69</v>
      </c>
    </row>
    <row r="27" spans="1:21" s="14" customFormat="1" ht="9.75" customHeight="1">
      <c r="A27" s="43"/>
      <c r="B27" s="125" t="s">
        <v>222</v>
      </c>
      <c r="C27" s="44" t="s">
        <v>97</v>
      </c>
      <c r="D27" s="44" t="s">
        <v>98</v>
      </c>
      <c r="E27" s="44" t="s">
        <v>99</v>
      </c>
      <c r="F27" s="44" t="s">
        <v>100</v>
      </c>
      <c r="G27" s="44" t="s">
        <v>101</v>
      </c>
      <c r="H27" s="44" t="s">
        <v>193</v>
      </c>
      <c r="I27" s="44" t="s">
        <v>194</v>
      </c>
      <c r="J27" s="44" t="s">
        <v>220</v>
      </c>
      <c r="N27" s="22" t="s">
        <v>177</v>
      </c>
      <c r="P27" s="22"/>
      <c r="S27" s="22"/>
      <c r="U27" s="22" t="s">
        <v>70</v>
      </c>
    </row>
    <row r="28" spans="1:21" s="14" customFormat="1" ht="9.75" customHeight="1">
      <c r="A28" s="43"/>
      <c r="B28" s="126"/>
      <c r="C28" s="44" t="s">
        <v>195</v>
      </c>
      <c r="D28" s="44" t="s">
        <v>195</v>
      </c>
      <c r="E28" s="44" t="s">
        <v>195</v>
      </c>
      <c r="F28" s="44" t="s">
        <v>195</v>
      </c>
      <c r="G28" s="44" t="s">
        <v>195</v>
      </c>
      <c r="H28" s="44" t="s">
        <v>195</v>
      </c>
      <c r="I28" s="44" t="s">
        <v>195</v>
      </c>
      <c r="J28" s="44" t="s">
        <v>195</v>
      </c>
      <c r="N28" s="22" t="s">
        <v>119</v>
      </c>
      <c r="P28" s="22"/>
      <c r="S28" s="22"/>
      <c r="U28" s="22" t="s">
        <v>71</v>
      </c>
    </row>
    <row r="29" spans="1:14" ht="12" customHeight="1">
      <c r="A29" s="34"/>
      <c r="B29" s="126"/>
      <c r="C29" s="45"/>
      <c r="D29" s="45"/>
      <c r="E29" s="45"/>
      <c r="F29" s="45"/>
      <c r="G29" s="45"/>
      <c r="H29" s="45"/>
      <c r="I29" s="45"/>
      <c r="J29" s="45"/>
      <c r="N29" s="22" t="s">
        <v>117</v>
      </c>
    </row>
    <row r="30" spans="1:21" ht="12" customHeight="1">
      <c r="A30" s="34"/>
      <c r="B30" s="126"/>
      <c r="C30" s="45"/>
      <c r="D30" s="45"/>
      <c r="E30" s="45"/>
      <c r="F30" s="45"/>
      <c r="G30" s="45"/>
      <c r="H30" s="45"/>
      <c r="I30" s="45"/>
      <c r="J30" s="45"/>
      <c r="N30" s="22" t="s">
        <v>118</v>
      </c>
      <c r="U30" s="22" t="s">
        <v>72</v>
      </c>
    </row>
    <row r="31" spans="1:21" ht="12" customHeight="1">
      <c r="A31" s="34"/>
      <c r="B31" s="127"/>
      <c r="C31" s="45"/>
      <c r="D31" s="45"/>
      <c r="E31" s="45"/>
      <c r="F31" s="45"/>
      <c r="G31" s="45"/>
      <c r="H31" s="45"/>
      <c r="I31" s="45"/>
      <c r="J31" s="45"/>
      <c r="U31" s="22" t="s">
        <v>73</v>
      </c>
    </row>
    <row r="32" spans="1:21" ht="12.75" customHeight="1">
      <c r="A32" s="34"/>
      <c r="B32" s="123" t="s">
        <v>201</v>
      </c>
      <c r="C32" s="123"/>
      <c r="D32" s="113"/>
      <c r="E32" s="113"/>
      <c r="F32" s="113"/>
      <c r="G32" s="113"/>
      <c r="H32" s="113"/>
      <c r="I32" s="113"/>
      <c r="J32" s="113"/>
      <c r="U32" s="22" t="s">
        <v>74</v>
      </c>
    </row>
    <row r="33" spans="1:14" ht="12.75" customHeight="1">
      <c r="A33" s="34"/>
      <c r="B33" s="109" t="s">
        <v>200</v>
      </c>
      <c r="C33" s="110"/>
      <c r="D33" s="46" t="s">
        <v>33</v>
      </c>
      <c r="E33" s="113"/>
      <c r="F33" s="114"/>
      <c r="G33" s="114"/>
      <c r="H33" s="114"/>
      <c r="I33" s="114"/>
      <c r="J33" s="114"/>
      <c r="N33" s="22" t="s">
        <v>41</v>
      </c>
    </row>
    <row r="34" spans="1:14" ht="12.75" customHeight="1">
      <c r="A34" s="34"/>
      <c r="B34" s="111"/>
      <c r="C34" s="112"/>
      <c r="D34" s="46" t="s">
        <v>34</v>
      </c>
      <c r="E34" s="115"/>
      <c r="F34" s="115"/>
      <c r="G34" s="115"/>
      <c r="H34" s="115"/>
      <c r="I34" s="115"/>
      <c r="J34" s="115"/>
      <c r="N34" s="22" t="s">
        <v>92</v>
      </c>
    </row>
    <row r="35" spans="1:14" ht="12.75" customHeight="1">
      <c r="A35" s="34"/>
      <c r="B35" s="128" t="s">
        <v>35</v>
      </c>
      <c r="C35" s="129"/>
      <c r="D35" s="130"/>
      <c r="E35" s="47"/>
      <c r="F35" s="31"/>
      <c r="G35" s="31"/>
      <c r="H35" s="31"/>
      <c r="I35" s="31"/>
      <c r="J35" s="31"/>
      <c r="N35" s="22" t="s">
        <v>102</v>
      </c>
    </row>
    <row r="36" spans="1:14" ht="9.75" customHeight="1">
      <c r="A36" s="34"/>
      <c r="B36" s="48"/>
      <c r="C36" s="48"/>
      <c r="D36" s="48"/>
      <c r="E36" s="48"/>
      <c r="F36" s="31"/>
      <c r="G36" s="31"/>
      <c r="H36" s="31"/>
      <c r="I36" s="31"/>
      <c r="J36" s="31"/>
      <c r="N36" s="22" t="s">
        <v>103</v>
      </c>
    </row>
    <row r="37" spans="1:14" ht="15" customHeight="1">
      <c r="A37" s="34"/>
      <c r="B37" s="131" t="s">
        <v>221</v>
      </c>
      <c r="C37" s="131"/>
      <c r="D37" s="131"/>
      <c r="E37" s="131"/>
      <c r="F37" s="131"/>
      <c r="G37" s="131"/>
      <c r="H37" s="131"/>
      <c r="I37" s="131"/>
      <c r="J37" s="131"/>
      <c r="N37" s="22" t="s">
        <v>20</v>
      </c>
    </row>
    <row r="38" spans="1:14" ht="15">
      <c r="A38" s="34"/>
      <c r="B38" s="131"/>
      <c r="C38" s="131"/>
      <c r="D38" s="131"/>
      <c r="E38" s="131"/>
      <c r="F38" s="131"/>
      <c r="G38" s="131"/>
      <c r="H38" s="131"/>
      <c r="I38" s="131"/>
      <c r="J38" s="131"/>
      <c r="N38" s="22" t="s">
        <v>176</v>
      </c>
    </row>
    <row r="39" spans="1:14" ht="15">
      <c r="A39" s="34"/>
      <c r="B39" s="131"/>
      <c r="C39" s="131"/>
      <c r="D39" s="131"/>
      <c r="E39" s="131"/>
      <c r="F39" s="131"/>
      <c r="G39" s="131"/>
      <c r="H39" s="131"/>
      <c r="I39" s="131"/>
      <c r="J39" s="131"/>
      <c r="N39" s="22" t="s">
        <v>42</v>
      </c>
    </row>
    <row r="40" spans="1:10" ht="15">
      <c r="A40" s="34"/>
      <c r="B40" s="131"/>
      <c r="C40" s="131"/>
      <c r="D40" s="131"/>
      <c r="E40" s="131"/>
      <c r="F40" s="131"/>
      <c r="G40" s="131"/>
      <c r="H40" s="131"/>
      <c r="I40" s="131"/>
      <c r="J40" s="131"/>
    </row>
    <row r="41" spans="1:10" ht="29.25" customHeight="1">
      <c r="A41" s="34"/>
      <c r="B41" s="131"/>
      <c r="C41" s="131"/>
      <c r="D41" s="131"/>
      <c r="E41" s="131"/>
      <c r="F41" s="131"/>
      <c r="G41" s="131"/>
      <c r="H41" s="131"/>
      <c r="I41" s="131"/>
      <c r="J41" s="131"/>
    </row>
    <row r="42" spans="1:10" ht="24" customHeight="1">
      <c r="A42" s="49"/>
      <c r="B42" s="132" t="s">
        <v>230</v>
      </c>
      <c r="C42" s="121"/>
      <c r="D42" s="121"/>
      <c r="E42" s="121"/>
      <c r="F42" s="121"/>
      <c r="G42" s="121"/>
      <c r="H42" s="121"/>
      <c r="I42" s="121"/>
      <c r="J42" s="121"/>
    </row>
    <row r="43" spans="1:10" ht="15">
      <c r="A43" s="30"/>
      <c r="B43" s="121"/>
      <c r="C43" s="121"/>
      <c r="D43" s="121"/>
      <c r="E43" s="121"/>
      <c r="F43" s="121"/>
      <c r="G43" s="121"/>
      <c r="H43" s="121"/>
      <c r="I43" s="121"/>
      <c r="J43" s="121"/>
    </row>
    <row r="44" spans="1:10" ht="15">
      <c r="A44" s="50"/>
      <c r="B44" s="121"/>
      <c r="C44" s="121"/>
      <c r="D44" s="121"/>
      <c r="E44" s="121"/>
      <c r="F44" s="121"/>
      <c r="G44" s="121"/>
      <c r="H44" s="121"/>
      <c r="I44" s="121"/>
      <c r="J44" s="121"/>
    </row>
    <row r="45" spans="1:10" ht="31.5" customHeight="1">
      <c r="A45" s="30"/>
      <c r="B45" s="121"/>
      <c r="C45" s="121"/>
      <c r="D45" s="121"/>
      <c r="E45" s="121"/>
      <c r="F45" s="121"/>
      <c r="G45" s="121"/>
      <c r="H45" s="121"/>
      <c r="I45" s="121"/>
      <c r="J45" s="121"/>
    </row>
    <row r="46" spans="1:10" ht="9.75" customHeight="1">
      <c r="A46" s="34"/>
      <c r="B46" s="48"/>
      <c r="C46" s="48"/>
      <c r="D46" s="48"/>
      <c r="E46" s="48"/>
      <c r="F46" s="31"/>
      <c r="G46" s="31"/>
      <c r="H46" s="31"/>
      <c r="I46" s="31"/>
      <c r="J46" s="31"/>
    </row>
    <row r="47" spans="1:10" ht="15.75">
      <c r="A47" s="51"/>
      <c r="B47" s="121" t="s">
        <v>36</v>
      </c>
      <c r="C47" s="121"/>
      <c r="D47" s="121" t="s">
        <v>24</v>
      </c>
      <c r="E47" s="121"/>
      <c r="F47" s="31"/>
      <c r="G47" s="34" t="s">
        <v>38</v>
      </c>
      <c r="H47" s="133" t="s">
        <v>24</v>
      </c>
      <c r="I47" s="133"/>
      <c r="J47" s="31"/>
    </row>
    <row r="48" spans="1:10" ht="15.75">
      <c r="A48" s="52"/>
      <c r="B48" s="31"/>
      <c r="C48" s="31"/>
      <c r="D48" s="31"/>
      <c r="E48" s="31"/>
      <c r="F48" s="31"/>
      <c r="G48" s="31"/>
      <c r="H48" s="31"/>
      <c r="I48" s="31"/>
      <c r="J48" s="31"/>
    </row>
    <row r="49" spans="1:10" ht="15.75">
      <c r="A49" s="52"/>
      <c r="B49" s="134" t="s">
        <v>37</v>
      </c>
      <c r="C49" s="134"/>
      <c r="D49" s="121" t="s">
        <v>197</v>
      </c>
      <c r="E49" s="121"/>
      <c r="F49" s="121"/>
      <c r="G49" s="121"/>
      <c r="H49" s="121"/>
      <c r="I49" s="121"/>
      <c r="J49" s="121"/>
    </row>
    <row r="50" spans="1:21" s="14" customFormat="1" ht="10.5" customHeight="1">
      <c r="A50" s="43"/>
      <c r="B50" s="124" t="s">
        <v>198</v>
      </c>
      <c r="C50" s="124"/>
      <c r="D50" s="53"/>
      <c r="E50" s="53"/>
      <c r="F50" s="53"/>
      <c r="G50" s="53"/>
      <c r="H50" s="53"/>
      <c r="I50" s="53"/>
      <c r="J50" s="53"/>
      <c r="N50" s="22"/>
      <c r="P50" s="22"/>
      <c r="S50" s="22"/>
      <c r="U50" s="22"/>
    </row>
  </sheetData>
  <sheetProtection/>
  <protectedRanges>
    <protectedRange sqref="F9:G9 C9:D9 C12:D12 G10 H12:J12 D14:E14 H14:I14 F15:J16 B20 B22 D11:E11 E35 D13 B24 I9:J11 E21:E22 G21:H22 B26 C29:G31 J19:J22 H19:H20 E24:E26 G24:H26 J24:J26" name="Хороший_2_1_1_4_1"/>
    <protectedRange sqref="C9 F9 I9 D11 I11 C12 D14:E14 H12:H14 J13 F15:F16 E35 D13 C29:G31 H19:H22 J19:J22 C24:E26 C23:D23 H24:H26 J24:J26 C19:D20 C21:E22" name="Очень хороший_2_1_1_4_1"/>
    <protectedRange sqref="E19 G19" name="Хороший_2_1_10_1"/>
    <protectedRange sqref="E19" name="Очень хороший_2_1_10_1"/>
    <protectedRange sqref="E20 G20" name="Хороший_2_1_2_3_1"/>
    <protectedRange sqref="E20" name="Очень хороший_2_1_2_3_1"/>
    <protectedRange sqref="E23 G23" name="Хороший_2_1_3_3_1"/>
    <protectedRange sqref="E23" name="Очень хороший_2_1_3_3_1"/>
    <protectedRange sqref="H23 J23" name="Хороший_2_1_4_3_1"/>
    <protectedRange sqref="H23 J23" name="Очень хороший_2_1_4_3_1"/>
    <protectedRange sqref="H29:J31" name="Хороший_2_1_5_3_1"/>
    <protectedRange sqref="H29:J31" name="Очень хороший_2_1_5_3_1"/>
    <protectedRange sqref="D32:J32" name="Хороший_2_1_6_3_1"/>
    <protectedRange sqref="D32" name="Очень хороший_2_1_6_3_1"/>
    <protectedRange sqref="E33:J33" name="Хороший_2_1_7_3_1"/>
    <protectedRange sqref="E33" name="Очень хороший_2_1_7_3_1"/>
    <protectedRange sqref="I34:J34 F34:G34" name="Хороший_1_1_1_4_1"/>
    <protectedRange sqref="E34" name="Очень хороший_1_1_1_4_1"/>
    <protectedRange sqref="B27:B31" name="Хороший_2_1_1_4"/>
  </protectedRanges>
  <mergeCells count="65">
    <mergeCell ref="B17:J17"/>
    <mergeCell ref="C18:D18"/>
    <mergeCell ref="E18:G18"/>
    <mergeCell ref="H18:J18"/>
    <mergeCell ref="B27:B31"/>
    <mergeCell ref="B32:C32"/>
    <mergeCell ref="D32:J32"/>
    <mergeCell ref="B19:B22"/>
    <mergeCell ref="C19:D19"/>
    <mergeCell ref="E19:G19"/>
    <mergeCell ref="B13:C13"/>
    <mergeCell ref="B14:C14"/>
    <mergeCell ref="D14:E14"/>
    <mergeCell ref="F14:G14"/>
    <mergeCell ref="H14:I14"/>
    <mergeCell ref="B15:E15"/>
    <mergeCell ref="F15:J15"/>
    <mergeCell ref="B11:C11"/>
    <mergeCell ref="D11:E11"/>
    <mergeCell ref="G11:H11"/>
    <mergeCell ref="I11:J11"/>
    <mergeCell ref="C12:D12"/>
    <mergeCell ref="F12:G12"/>
    <mergeCell ref="H12:J12"/>
    <mergeCell ref="A7:J7"/>
    <mergeCell ref="C9:D9"/>
    <mergeCell ref="F9:G9"/>
    <mergeCell ref="I9:J9"/>
    <mergeCell ref="C2:H4"/>
    <mergeCell ref="G10:J10"/>
    <mergeCell ref="H19:J19"/>
    <mergeCell ref="C20:D20"/>
    <mergeCell ref="E20:G20"/>
    <mergeCell ref="H20:J20"/>
    <mergeCell ref="C21:D21"/>
    <mergeCell ref="E21:G21"/>
    <mergeCell ref="H21:J21"/>
    <mergeCell ref="C22:D22"/>
    <mergeCell ref="E22:G22"/>
    <mergeCell ref="H22:J22"/>
    <mergeCell ref="B23:B26"/>
    <mergeCell ref="C23:D23"/>
    <mergeCell ref="E23:G23"/>
    <mergeCell ref="H23:J23"/>
    <mergeCell ref="C24:D24"/>
    <mergeCell ref="E24:G24"/>
    <mergeCell ref="H24:J24"/>
    <mergeCell ref="C25:D25"/>
    <mergeCell ref="E25:G25"/>
    <mergeCell ref="H25:J25"/>
    <mergeCell ref="C26:D26"/>
    <mergeCell ref="E26:G26"/>
    <mergeCell ref="H26:J26"/>
    <mergeCell ref="B33:C34"/>
    <mergeCell ref="E33:J33"/>
    <mergeCell ref="E34:J34"/>
    <mergeCell ref="B35:D35"/>
    <mergeCell ref="B37:J41"/>
    <mergeCell ref="B42:J45"/>
    <mergeCell ref="B47:C47"/>
    <mergeCell ref="D47:E47"/>
    <mergeCell ref="H47:I47"/>
    <mergeCell ref="B49:C49"/>
    <mergeCell ref="D49:J49"/>
    <mergeCell ref="B50:C50"/>
  </mergeCells>
  <dataValidations count="13">
    <dataValidation type="list" allowBlank="1" showInputMessage="1" showErrorMessage="1" sqref="C19:D22">
      <formula1>$N$27:$N$30</formula1>
    </dataValidation>
    <dataValidation type="list" allowBlank="1" showInputMessage="1" showErrorMessage="1" sqref="F15:J15">
      <formula1>$N$15:$N$24</formula1>
    </dataValidation>
    <dataValidation type="list" allowBlank="1" showInputMessage="1" showErrorMessage="1" sqref="F16:J16">
      <formula1>$N$15:$N$25</formula1>
    </dataValidation>
    <dataValidation type="list" allowBlank="1" showInputMessage="1" showErrorMessage="1" sqref="H12:J12">
      <formula1>$N$33:$N$39</formula1>
    </dataValidation>
    <dataValidation type="list" operator="equal" allowBlank="1" showInputMessage="1" showErrorMessage="1" sqref="C12:D12">
      <formula1>$N$2:$N$4</formula1>
    </dataValidation>
    <dataValidation type="list" allowBlank="1" showInputMessage="1" showErrorMessage="1" sqref="D13">
      <formula1>$P$2:$P$3</formula1>
    </dataValidation>
    <dataValidation type="list" allowBlank="1" showInputMessage="1" showErrorMessage="1" sqref="E35">
      <formula1>$N$8:$N$9</formula1>
    </dataValidation>
    <dataValidation type="date" allowBlank="1" showInputMessage="1" showErrorMessage="1" sqref="D11:E11">
      <formula1>3654</formula1>
      <formula2>36800</formula2>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I14"/>
    <dataValidation type="whole" allowBlank="1" showInputMessage="1" showErrorMessage="1" sqref="F13">
      <formula1>1</formula1>
      <formula2>99</formula2>
    </dataValidation>
  </dataValidations>
  <hyperlinks>
    <hyperlink ref="I2" r:id="rId1" display="324981@bk.ru"/>
  </hyperlinks>
  <printOptions/>
  <pageMargins left="0.25" right="0.25" top="0.75" bottom="0.75" header="0.3" footer="0.3"/>
  <pageSetup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dc:creator>
  <cp:keywords/>
  <dc:description/>
  <cp:lastModifiedBy>Железнова Ольга Николаевна</cp:lastModifiedBy>
  <cp:lastPrinted>2019-09-11T10:47:42Z</cp:lastPrinted>
  <dcterms:created xsi:type="dcterms:W3CDTF">2016-06-06T07:07:03Z</dcterms:created>
  <dcterms:modified xsi:type="dcterms:W3CDTF">2019-09-11T15:43:49Z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